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20" yWindow="-120" windowWidth="19440" windowHeight="13740" tabRatio="751"/>
  </bookViews>
  <sheets>
    <sheet name="VII - Orçamento" sheetId="12" r:id="rId1"/>
    <sheet name="III - Memória" sheetId="11" r:id="rId2"/>
    <sheet name="DREN.ESCAV" sheetId="23" r:id="rId3"/>
    <sheet name="MEMORIA GOV RJ" sheetId="21" state="hidden" r:id="rId4"/>
    <sheet name="V - Físico-Financeiro" sheetId="15" r:id="rId5"/>
    <sheet name="XIII - DEsembolso" sheetId="16" r:id="rId6"/>
    <sheet name="IV - Adm" sheetId="17" r:id="rId7"/>
    <sheet name="XIV - BDI" sheetId="24" r:id="rId8"/>
  </sheets>
  <definedNames>
    <definedName name="_xlnm._FilterDatabase" localSheetId="2" hidden="1">DREN.ESCAV!$A$1:$H$720</definedName>
    <definedName name="_xlnm._FilterDatabase" localSheetId="1" hidden="1">'III - Memória'!$A$1187:$IV$1192</definedName>
    <definedName name="_xlnm._FilterDatabase" localSheetId="0" hidden="1">'VII - Orçamento'!$A$9:$G$125</definedName>
    <definedName name="_xlnm.Print_Area" localSheetId="2">DREN.ESCAV!$A$1:$BL$353</definedName>
    <definedName name="_xlnm.Print_Area" localSheetId="1">'III - Memória'!$A$1:$L$1278</definedName>
    <definedName name="_xlnm.Print_Area" localSheetId="6">'IV - Adm'!$A$1:$L$26</definedName>
    <definedName name="_xlnm.Print_Area" localSheetId="3">'MEMORIA GOV RJ'!$A$1:$L$580</definedName>
    <definedName name="_xlnm.Print_Area" localSheetId="4">'V - Físico-Financeiro'!$A$1:$O$31</definedName>
    <definedName name="_xlnm.Print_Area" localSheetId="0">'VII - Orçamento'!$A$1:$G$125</definedName>
    <definedName name="_xlnm.Print_Area" localSheetId="5">'XIII - DEsembolso'!$A$1:$H$31</definedName>
    <definedName name="_xlnm.Database">#REF!</definedName>
    <definedName name="CompDN600">#REF!</definedName>
    <definedName name="Database" localSheetId="2">#REF!</definedName>
    <definedName name="Database" localSheetId="7">#REF!</definedName>
    <definedName name="Database">#REF!</definedName>
    <definedName name="orcamento" localSheetId="1">'III - Memória'!#REF!</definedName>
    <definedName name="orcamento">#REF!</definedName>
    <definedName name="_xlnm.Print_Titles" localSheetId="2">DREN.ESCAV!$1:$9</definedName>
    <definedName name="_xlnm.Print_Titles" localSheetId="1">'III - Memória'!$1:$9</definedName>
    <definedName name="_xlnm.Print_Titles" localSheetId="0">'VII - Orçamento'!$1:$10</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76" i="21" l="1"/>
  <c r="L575" i="21"/>
  <c r="L577" i="21"/>
  <c r="L571" i="21"/>
  <c r="O571" i="21"/>
  <c r="L574" i="21"/>
  <c r="N571" i="21"/>
  <c r="C571" i="21"/>
  <c r="L567" i="21"/>
  <c r="L566" i="21"/>
  <c r="L565" i="21"/>
  <c r="L564" i="21"/>
  <c r="L563" i="21"/>
  <c r="L562" i="21"/>
  <c r="L561" i="21"/>
  <c r="L568" i="21"/>
  <c r="L558" i="21"/>
  <c r="O558" i="21"/>
  <c r="N558" i="21"/>
  <c r="C558" i="21"/>
  <c r="L555" i="21"/>
  <c r="L554" i="21"/>
  <c r="N551" i="21"/>
  <c r="C551" i="21"/>
  <c r="L548" i="21"/>
  <c r="L547" i="21"/>
  <c r="L546" i="21"/>
  <c r="L545" i="21"/>
  <c r="L544" i="21"/>
  <c r="L543" i="21"/>
  <c r="L542" i="21"/>
  <c r="L541" i="21"/>
  <c r="L549" i="21"/>
  <c r="L538" i="21"/>
  <c r="O538" i="21"/>
  <c r="N538" i="21"/>
  <c r="C538" i="21"/>
  <c r="L535" i="21"/>
  <c r="L534" i="21"/>
  <c r="L533" i="21"/>
  <c r="L532" i="21"/>
  <c r="L531" i="21"/>
  <c r="L530" i="21"/>
  <c r="L529" i="21"/>
  <c r="L528" i="21"/>
  <c r="N525" i="21"/>
  <c r="C525" i="21"/>
  <c r="L522" i="21"/>
  <c r="L521" i="21"/>
  <c r="L520" i="21"/>
  <c r="L519" i="21"/>
  <c r="L518" i="21"/>
  <c r="L517" i="21"/>
  <c r="L516" i="21"/>
  <c r="L515" i="21"/>
  <c r="N512" i="21"/>
  <c r="C512" i="21"/>
  <c r="L509" i="21"/>
  <c r="L508" i="21"/>
  <c r="L507" i="21"/>
  <c r="N504" i="21"/>
  <c r="C504" i="21"/>
  <c r="L502" i="21"/>
  <c r="L501" i="21"/>
  <c r="L500" i="21"/>
  <c r="L503" i="21"/>
  <c r="L497" i="21"/>
  <c r="O497" i="21"/>
  <c r="N497" i="21"/>
  <c r="C497" i="21"/>
  <c r="L495" i="21"/>
  <c r="N491" i="21"/>
  <c r="L491" i="21"/>
  <c r="O491" i="21"/>
  <c r="C491" i="21"/>
  <c r="L488" i="21"/>
  <c r="L487" i="21"/>
  <c r="L489" i="21"/>
  <c r="L484" i="21"/>
  <c r="O484" i="21"/>
  <c r="N484" i="21"/>
  <c r="C484" i="21"/>
  <c r="L477" i="21"/>
  <c r="L476" i="21"/>
  <c r="L478" i="21"/>
  <c r="L473" i="21"/>
  <c r="N473" i="21"/>
  <c r="C473" i="21"/>
  <c r="L470" i="21"/>
  <c r="L469" i="21"/>
  <c r="L468" i="21"/>
  <c r="L467" i="21"/>
  <c r="L466" i="21"/>
  <c r="L465" i="21"/>
  <c r="L464" i="21"/>
  <c r="N461" i="21"/>
  <c r="C461" i="21"/>
  <c r="L458" i="21"/>
  <c r="L457" i="21"/>
  <c r="L456" i="21"/>
  <c r="L455" i="21"/>
  <c r="L454" i="21"/>
  <c r="L453" i="21"/>
  <c r="L452" i="21"/>
  <c r="L451" i="21"/>
  <c r="L450" i="21"/>
  <c r="L449" i="21"/>
  <c r="L448" i="21"/>
  <c r="L447" i="21"/>
  <c r="L446" i="21"/>
  <c r="L445" i="21"/>
  <c r="L444" i="21"/>
  <c r="L443" i="21"/>
  <c r="N440" i="21"/>
  <c r="C440" i="21"/>
  <c r="L438" i="21"/>
  <c r="L433" i="21"/>
  <c r="O433" i="21"/>
  <c r="L437" i="21"/>
  <c r="L436" i="21"/>
  <c r="N433" i="21"/>
  <c r="C433" i="21"/>
  <c r="L430" i="21"/>
  <c r="L431" i="21"/>
  <c r="L426" i="21"/>
  <c r="O426" i="21"/>
  <c r="L429" i="21"/>
  <c r="N426" i="21"/>
  <c r="C426" i="21"/>
  <c r="L423" i="21"/>
  <c r="L422" i="21"/>
  <c r="L421" i="21"/>
  <c r="L420" i="21"/>
  <c r="L419" i="21"/>
  <c r="L418" i="21"/>
  <c r="L417" i="21"/>
  <c r="L416" i="21"/>
  <c r="L415" i="21"/>
  <c r="L414" i="21"/>
  <c r="L413" i="21"/>
  <c r="L412" i="21"/>
  <c r="L411" i="21"/>
  <c r="L410" i="21"/>
  <c r="L409" i="21"/>
  <c r="L408" i="21"/>
  <c r="L424" i="21"/>
  <c r="L405" i="21"/>
  <c r="O405" i="21"/>
  <c r="N405" i="21"/>
  <c r="C405" i="21"/>
  <c r="L401" i="21"/>
  <c r="L402" i="21"/>
  <c r="L398" i="21"/>
  <c r="N398" i="21"/>
  <c r="K398" i="21"/>
  <c r="C398" i="21"/>
  <c r="L395" i="21"/>
  <c r="L394" i="21"/>
  <c r="L393" i="21"/>
  <c r="L396" i="21"/>
  <c r="N390" i="21"/>
  <c r="L390" i="21"/>
  <c r="O390" i="21"/>
  <c r="K390" i="21"/>
  <c r="C390" i="21"/>
  <c r="L387" i="21"/>
  <c r="L386" i="21"/>
  <c r="L385" i="21"/>
  <c r="L384" i="21"/>
  <c r="L383" i="21"/>
  <c r="L382" i="21"/>
  <c r="L388" i="21"/>
  <c r="L378" i="21"/>
  <c r="O378" i="21"/>
  <c r="L381" i="21"/>
  <c r="N378" i="21"/>
  <c r="C378" i="21"/>
  <c r="L376" i="21"/>
  <c r="L372" i="21"/>
  <c r="N372" i="21"/>
  <c r="C372" i="21"/>
  <c r="L370" i="21"/>
  <c r="L367" i="21"/>
  <c r="O367" i="21"/>
  <c r="N367" i="21"/>
  <c r="C367" i="21"/>
  <c r="L365" i="21"/>
  <c r="L362" i="21"/>
  <c r="N362" i="21"/>
  <c r="C362" i="21"/>
  <c r="L360" i="21"/>
  <c r="N357" i="21"/>
  <c r="L357" i="21"/>
  <c r="C357" i="21"/>
  <c r="L355" i="21"/>
  <c r="L349" i="21"/>
  <c r="O349" i="21"/>
  <c r="N349" i="21"/>
  <c r="C349" i="21"/>
  <c r="L347" i="21"/>
  <c r="L341" i="21"/>
  <c r="O341" i="21"/>
  <c r="N341" i="21"/>
  <c r="C341" i="21"/>
  <c r="L339" i="21"/>
  <c r="L331" i="21"/>
  <c r="O331" i="21"/>
  <c r="N331" i="21"/>
  <c r="C331" i="21"/>
  <c r="L328" i="21"/>
  <c r="L327" i="21"/>
  <c r="L326" i="21"/>
  <c r="N323" i="21"/>
  <c r="C323" i="21"/>
  <c r="L320" i="21"/>
  <c r="L319" i="21"/>
  <c r="L318" i="21"/>
  <c r="N315" i="21"/>
  <c r="C315" i="21"/>
  <c r="L313" i="21"/>
  <c r="L308" i="21"/>
  <c r="O308" i="21"/>
  <c r="N308" i="21"/>
  <c r="C308" i="21"/>
  <c r="L306" i="21"/>
  <c r="L300" i="21"/>
  <c r="N300" i="21"/>
  <c r="O300" i="21"/>
  <c r="C300" i="21"/>
  <c r="L298" i="21"/>
  <c r="L291" i="21"/>
  <c r="O291" i="21"/>
  <c r="N291" i="21"/>
  <c r="C291" i="21"/>
  <c r="L289" i="21"/>
  <c r="L282" i="21"/>
  <c r="O282" i="21"/>
  <c r="N282" i="21"/>
  <c r="C282" i="21"/>
  <c r="L280" i="21"/>
  <c r="N262" i="21"/>
  <c r="L262" i="21"/>
  <c r="K262" i="21"/>
  <c r="C262" i="21"/>
  <c r="L259" i="21"/>
  <c r="L260" i="21"/>
  <c r="L256" i="21"/>
  <c r="N256" i="21"/>
  <c r="C256" i="21"/>
  <c r="L253" i="21"/>
  <c r="L254" i="21"/>
  <c r="L250" i="21"/>
  <c r="N250" i="21"/>
  <c r="C250" i="21"/>
  <c r="L247" i="21"/>
  <c r="L248" i="21"/>
  <c r="L244" i="21"/>
  <c r="O244" i="21"/>
  <c r="N244" i="21"/>
  <c r="C244" i="21"/>
  <c r="E241" i="21"/>
  <c r="L241" i="21"/>
  <c r="L240" i="21"/>
  <c r="L239" i="21"/>
  <c r="N236" i="21"/>
  <c r="C236" i="21"/>
  <c r="L233" i="21"/>
  <c r="L232" i="21"/>
  <c r="N229" i="21"/>
  <c r="C229" i="21"/>
  <c r="L226" i="21"/>
  <c r="L225" i="21"/>
  <c r="N222" i="21"/>
  <c r="C222" i="21"/>
  <c r="L220" i="21"/>
  <c r="L208" i="21"/>
  <c r="O208" i="21"/>
  <c r="N208" i="21"/>
  <c r="C208" i="21"/>
  <c r="L205" i="21"/>
  <c r="L204" i="21"/>
  <c r="L203" i="21"/>
  <c r="L202" i="21"/>
  <c r="N189" i="21"/>
  <c r="C189" i="21"/>
  <c r="E186" i="21"/>
  <c r="L186" i="21"/>
  <c r="L185" i="21"/>
  <c r="E185" i="21"/>
  <c r="L180" i="21"/>
  <c r="L179" i="21"/>
  <c r="L178" i="21"/>
  <c r="L177" i="21"/>
  <c r="L176" i="21"/>
  <c r="L173" i="21"/>
  <c r="L172" i="21"/>
  <c r="L171" i="21"/>
  <c r="L170" i="21"/>
  <c r="L169" i="21"/>
  <c r="L168" i="21"/>
  <c r="L167" i="21"/>
  <c r="L164" i="21"/>
  <c r="L163" i="21"/>
  <c r="L162" i="21"/>
  <c r="L161" i="21"/>
  <c r="L160" i="21"/>
  <c r="L159" i="21"/>
  <c r="N156" i="21"/>
  <c r="C156" i="21"/>
  <c r="L154" i="21"/>
  <c r="N151" i="21"/>
  <c r="L151" i="21"/>
  <c r="K151" i="21"/>
  <c r="C151" i="21"/>
  <c r="L149" i="21"/>
  <c r="L148" i="21"/>
  <c r="N145" i="21"/>
  <c r="K145" i="21"/>
  <c r="C145" i="21"/>
  <c r="L143" i="21"/>
  <c r="N140" i="21"/>
  <c r="L140" i="21"/>
  <c r="C140" i="21"/>
  <c r="L138" i="21"/>
  <c r="N135" i="21"/>
  <c r="L135" i="21"/>
  <c r="O135" i="21"/>
  <c r="C135" i="21"/>
  <c r="L131" i="21"/>
  <c r="L130" i="21"/>
  <c r="L129" i="21"/>
  <c r="L128" i="21"/>
  <c r="L127" i="21"/>
  <c r="L126" i="21"/>
  <c r="L125" i="21"/>
  <c r="L132" i="21"/>
  <c r="L122" i="21"/>
  <c r="O122" i="21"/>
  <c r="N122" i="21"/>
  <c r="K122" i="21"/>
  <c r="K135" i="21"/>
  <c r="C122" i="21"/>
  <c r="L120" i="21"/>
  <c r="N110" i="21"/>
  <c r="L110" i="21"/>
  <c r="C110" i="21"/>
  <c r="L108" i="21"/>
  <c r="N105" i="21"/>
  <c r="L105" i="21"/>
  <c r="C105" i="21"/>
  <c r="N100" i="21"/>
  <c r="L100" i="21"/>
  <c r="C100" i="21"/>
  <c r="N95" i="21"/>
  <c r="L95" i="21"/>
  <c r="C95" i="21"/>
  <c r="N90" i="21"/>
  <c r="L90" i="21"/>
  <c r="O90" i="21"/>
  <c r="C90" i="21"/>
  <c r="N85" i="21"/>
  <c r="L85" i="21"/>
  <c r="C85" i="21"/>
  <c r="N80" i="21"/>
  <c r="L80" i="21"/>
  <c r="C80" i="21"/>
  <c r="L77" i="21"/>
  <c r="L76" i="21"/>
  <c r="L75" i="21"/>
  <c r="L74" i="21"/>
  <c r="L73" i="21"/>
  <c r="L72" i="21"/>
  <c r="L71" i="21"/>
  <c r="L78" i="21"/>
  <c r="L68" i="21"/>
  <c r="N68" i="21"/>
  <c r="K68" i="21"/>
  <c r="C68" i="21"/>
  <c r="H66" i="21"/>
  <c r="N63" i="21"/>
  <c r="L63" i="21"/>
  <c r="C63" i="21"/>
  <c r="G61" i="21"/>
  <c r="L58" i="21"/>
  <c r="O58" i="21"/>
  <c r="N58" i="21"/>
  <c r="C58" i="21"/>
  <c r="L56" i="21"/>
  <c r="O52" i="21"/>
  <c r="N52" i="21"/>
  <c r="L52" i="21"/>
  <c r="C52" i="21"/>
  <c r="H50" i="21"/>
  <c r="J50" i="21"/>
  <c r="L47" i="21"/>
  <c r="O47" i="21"/>
  <c r="N47" i="21"/>
  <c r="K47" i="21"/>
  <c r="C47" i="21"/>
  <c r="J44" i="21"/>
  <c r="J45" i="21"/>
  <c r="L41" i="21"/>
  <c r="N41" i="21"/>
  <c r="K41" i="21"/>
  <c r="C41" i="21"/>
  <c r="N36" i="21"/>
  <c r="K36" i="21"/>
  <c r="J34" i="21"/>
  <c r="L30" i="21"/>
  <c r="J33" i="21"/>
  <c r="N30" i="21"/>
  <c r="K30" i="21"/>
  <c r="C30" i="21"/>
  <c r="J28" i="21"/>
  <c r="L24" i="21"/>
  <c r="J27" i="21"/>
  <c r="N24" i="21"/>
  <c r="K24" i="21"/>
  <c r="C24" i="21"/>
  <c r="J22" i="21"/>
  <c r="J21" i="21"/>
  <c r="J20" i="21"/>
  <c r="J19" i="21"/>
  <c r="J18" i="21"/>
  <c r="J17" i="21"/>
  <c r="J23" i="21"/>
  <c r="L14" i="21"/>
  <c r="J16" i="21"/>
  <c r="N14" i="21"/>
  <c r="K14" i="21"/>
  <c r="C14" i="21"/>
  <c r="G12" i="21"/>
  <c r="N9" i="21"/>
  <c r="C9" i="21"/>
  <c r="K5" i="21"/>
  <c r="K3" i="21"/>
  <c r="B3" i="21"/>
  <c r="K9" i="21"/>
  <c r="O110" i="21"/>
  <c r="L234" i="21"/>
  <c r="L229" i="21"/>
  <c r="O24" i="21"/>
  <c r="O95" i="21"/>
  <c r="L150" i="21"/>
  <c r="L145" i="21"/>
  <c r="O145" i="21"/>
  <c r="O250" i="21"/>
  <c r="L510" i="21"/>
  <c r="L504" i="21"/>
  <c r="L174" i="21"/>
  <c r="O256" i="21"/>
  <c r="L321" i="21"/>
  <c r="L315" i="21"/>
  <c r="O315" i="21"/>
  <c r="O362" i="21"/>
  <c r="L459" i="21"/>
  <c r="L440" i="21"/>
  <c r="O440" i="21"/>
  <c r="O30" i="21"/>
  <c r="O151" i="21"/>
  <c r="O398" i="21"/>
  <c r="O473" i="21"/>
  <c r="O85" i="21"/>
  <c r="O105" i="21"/>
  <c r="O140" i="21"/>
  <c r="L227" i="21"/>
  <c r="L222" i="21"/>
  <c r="O222" i="21"/>
  <c r="O262" i="21"/>
  <c r="L523" i="21"/>
  <c r="L512" i="21"/>
  <c r="O512" i="21"/>
  <c r="O229" i="21"/>
  <c r="L187" i="21"/>
  <c r="L156" i="21"/>
  <c r="O156" i="21"/>
  <c r="O504" i="21"/>
  <c r="O63" i="21"/>
  <c r="L556" i="21"/>
  <c r="L551" i="21"/>
  <c r="O551" i="21"/>
  <c r="O100" i="21"/>
  <c r="L471" i="21"/>
  <c r="L461" i="21"/>
  <c r="O461" i="21"/>
  <c r="L536" i="21"/>
  <c r="L525" i="21"/>
  <c r="O525" i="21"/>
  <c r="O68" i="21"/>
  <c r="O14" i="21"/>
  <c r="O41" i="21"/>
  <c r="L206" i="21"/>
  <c r="L189" i="21"/>
  <c r="O189" i="21"/>
  <c r="O357" i="21"/>
  <c r="O372" i="21"/>
  <c r="O80" i="21"/>
  <c r="L242" i="21"/>
  <c r="L236" i="21"/>
  <c r="O236" i="21"/>
  <c r="L329" i="21"/>
  <c r="L323" i="21"/>
  <c r="O323" i="21"/>
  <c r="C39" i="21"/>
  <c r="H39" i="21" s="1"/>
  <c r="L36" i="21" s="1"/>
  <c r="O36" i="21" s="1"/>
  <c r="L9" i="21" l="1"/>
  <c r="O9" i="21" s="1"/>
  <c r="K4" i="21" l="1"/>
  <c r="L39" i="21"/>
</calcChain>
</file>

<file path=xl/sharedStrings.xml><?xml version="1.0" encoding="utf-8"?>
<sst xmlns="http://schemas.openxmlformats.org/spreadsheetml/2006/main" count="7921" uniqueCount="1392">
  <si>
    <t>PREFEITURA MUNICIPAL DE SÃO GONÇALO</t>
  </si>
  <si>
    <t>SECRETARIA MUNICIPAL DE DESENVOLVIMENTO URBANO</t>
  </si>
  <si>
    <t>MÊS/ANO REF. :</t>
  </si>
  <si>
    <t>BDI</t>
  </si>
  <si>
    <t>VALOR DA OBRA</t>
  </si>
  <si>
    <t xml:space="preserve">PLANILHA ORÇAMENTARIA </t>
  </si>
  <si>
    <t>PRAZO DA OBRA</t>
  </si>
  <si>
    <t>ITEM</t>
  </si>
  <si>
    <t>CÓDIGO</t>
  </si>
  <si>
    <t>DESCRIÇÃO</t>
  </si>
  <si>
    <t>UN</t>
  </si>
  <si>
    <t xml:space="preserve">QTD </t>
  </si>
  <si>
    <t>PREÇO</t>
  </si>
  <si>
    <t>UNITÁRIO</t>
  </si>
  <si>
    <t>TOTAL</t>
  </si>
  <si>
    <t>A</t>
  </si>
  <si>
    <t xml:space="preserve">SERVIÇOS  DE ESCRITORIO LABORATORIO E CAMPO </t>
  </si>
  <si>
    <t>TOTAL DO ITEM</t>
  </si>
  <si>
    <t>B</t>
  </si>
  <si>
    <t xml:space="preserve">MESO E MICRO DRENAGEM PLUVIAL </t>
  </si>
  <si>
    <t>C</t>
  </si>
  <si>
    <t>PAVIMENTAÇÃO</t>
  </si>
  <si>
    <t>D</t>
  </si>
  <si>
    <t>SINALIZAÇÃO</t>
  </si>
  <si>
    <t>E</t>
  </si>
  <si>
    <t>ADMINISTRAÇÃO LOCAL</t>
  </si>
  <si>
    <t>COMPOSIÇÃO</t>
  </si>
  <si>
    <t>%</t>
  </si>
  <si>
    <t xml:space="preserve">                                                                                               SUBTOTAL DO ORÇAMENTO</t>
  </si>
  <si>
    <t xml:space="preserve">                                                                                                  TOTAL DO ORÇAMENTO</t>
  </si>
  <si>
    <t>Extensão</t>
  </si>
  <si>
    <t>PREFEITURA MUNICIPAL DE  SÃO GONÇALO</t>
  </si>
  <si>
    <t>Titulo :</t>
  </si>
  <si>
    <t>Prazo:</t>
  </si>
  <si>
    <t>MEMÓRIA DE CÁLCULO</t>
  </si>
  <si>
    <t>QUANT.</t>
  </si>
  <si>
    <t xml:space="preserve">SERVIÇOS  DE ESCRITÓRIO LABORATÓRIO E CAMPO </t>
  </si>
  <si>
    <t>02.004.0004-A</t>
  </si>
  <si>
    <t>Comprimento</t>
  </si>
  <si>
    <t>Largura</t>
  </si>
  <si>
    <t>TOTAL  DOS SERVIÇOS</t>
  </si>
  <si>
    <t>x</t>
  </si>
  <si>
    <t>01.016.0085-A</t>
  </si>
  <si>
    <t>=</t>
  </si>
  <si>
    <t>02.002.0011-A</t>
  </si>
  <si>
    <t>Altura</t>
  </si>
  <si>
    <t>PERIMETRO DO CANTEIRO</t>
  </si>
  <si>
    <t>02.020.0001-A</t>
  </si>
  <si>
    <t>Quantidade</t>
  </si>
  <si>
    <t>Placa</t>
  </si>
  <si>
    <t>01.050.0162-A</t>
  </si>
  <si>
    <t>Extensão (m)</t>
  </si>
  <si>
    <t>Larg. (m)</t>
  </si>
  <si>
    <t>Área (m²)</t>
  </si>
  <si>
    <t>Área (ha)</t>
  </si>
  <si>
    <t>02.006.0050-A</t>
  </si>
  <si>
    <t>Frentes trabalho</t>
  </si>
  <si>
    <t>Tempo de Obra / Meses</t>
  </si>
  <si>
    <t>02.010.0001-A</t>
  </si>
  <si>
    <t>02.006.0010-A</t>
  </si>
  <si>
    <t>Tempo de Obra</t>
  </si>
  <si>
    <t>meses</t>
  </si>
  <si>
    <t>02.006.0025-A</t>
  </si>
  <si>
    <t>02.006.0030-A</t>
  </si>
  <si>
    <t>01.001.0040-A</t>
  </si>
  <si>
    <t>Total considerando 01 a cada 02 estacas</t>
  </si>
  <si>
    <t>Qtde de furos</t>
  </si>
  <si>
    <t>Profundidade</t>
  </si>
  <si>
    <t>01.001.0014-A</t>
  </si>
  <si>
    <t>1 amostra para cada furo de sondagem</t>
  </si>
  <si>
    <t>01.001.0071-A</t>
  </si>
  <si>
    <t>02.015.0001-A</t>
  </si>
  <si>
    <t>02.016.0001-A</t>
  </si>
  <si>
    <t>04.013.0015-A</t>
  </si>
  <si>
    <t>Mobilização e desmobilização - 2 operações de carga e descarga</t>
  </si>
  <si>
    <t>vezes</t>
  </si>
  <si>
    <t>04.005.0300-A</t>
  </si>
  <si>
    <t>Distância</t>
  </si>
  <si>
    <t>01.001.0206-A</t>
  </si>
  <si>
    <t>Total considerando 01 a cada estaca</t>
  </si>
  <si>
    <t>Total</t>
  </si>
  <si>
    <t>01.001.0302-A</t>
  </si>
  <si>
    <t>Total de determinação: 01 na base e 01 no CBUQ</t>
  </si>
  <si>
    <t>Resumo:</t>
  </si>
  <si>
    <t>GALERIA (m)</t>
  </si>
  <si>
    <t>BACIA A</t>
  </si>
  <si>
    <t>BACIA B</t>
  </si>
  <si>
    <t>BACIA C</t>
  </si>
  <si>
    <t>BACIA D</t>
  </si>
  <si>
    <t>BACIA E</t>
  </si>
  <si>
    <t>BACIA F</t>
  </si>
  <si>
    <t>BACIA G</t>
  </si>
  <si>
    <t>TUBO PA-1 (m)</t>
  </si>
  <si>
    <t>Ø 0,40</t>
  </si>
  <si>
    <t>Ø 0,60</t>
  </si>
  <si>
    <t>Ø 0,80</t>
  </si>
  <si>
    <t>Ø 1,00</t>
  </si>
  <si>
    <t>TUBO PA-2 (m)</t>
  </si>
  <si>
    <t>POÇO DE VISITA (unidade)</t>
  </si>
  <si>
    <t>1,20x1,20</t>
  </si>
  <si>
    <t>1,30x1,30</t>
  </si>
  <si>
    <t>1,50x1,50</t>
  </si>
  <si>
    <t>Caixa de Ralo</t>
  </si>
  <si>
    <t>Ramal de Ralo em tubo PA-2</t>
  </si>
  <si>
    <t>02.020.0009-A</t>
  </si>
  <si>
    <t>Ruas</t>
  </si>
  <si>
    <t>Und. / Rua</t>
  </si>
  <si>
    <t>02.030.0005-A</t>
  </si>
  <si>
    <t>Extensão de rede</t>
  </si>
  <si>
    <t>Distancia</t>
  </si>
  <si>
    <t>/</t>
  </si>
  <si>
    <t>02.011.0014-A</t>
  </si>
  <si>
    <t>Lados</t>
  </si>
  <si>
    <t>altura</t>
  </si>
  <si>
    <t>02.020.0005-A</t>
  </si>
  <si>
    <t>Largura média das Ruas (m)</t>
  </si>
  <si>
    <t>Und. a cada</t>
  </si>
  <si>
    <t>03.001.0001-B</t>
  </si>
  <si>
    <t>unidades</t>
  </si>
  <si>
    <t>Caixas Ralo</t>
  </si>
  <si>
    <t>03.016.0005-B</t>
  </si>
  <si>
    <t>Ramal de ralo</t>
  </si>
  <si>
    <t>Ver memória anexa de escavação por trecho</t>
  </si>
  <si>
    <t>03.020.0060-B</t>
  </si>
  <si>
    <t>03.020.0065-B</t>
  </si>
  <si>
    <t>m³</t>
  </si>
  <si>
    <t>Estimado neste item</t>
  </si>
  <si>
    <t>03.020.0070-B</t>
  </si>
  <si>
    <t>03.020.0075-B</t>
  </si>
  <si>
    <t>03.008.0061-A</t>
  </si>
  <si>
    <t>03.008.0062-A</t>
  </si>
  <si>
    <t>03.008.0063-A</t>
  </si>
  <si>
    <t>03.015.0010-A</t>
  </si>
  <si>
    <t>X</t>
  </si>
  <si>
    <t>desc. ramal de ralo</t>
  </si>
  <si>
    <t>p/m</t>
  </si>
  <si>
    <t>03.011.0015-B</t>
  </si>
  <si>
    <t xml:space="preserve">m³ </t>
  </si>
  <si>
    <t>06.088.0010-A</t>
  </si>
  <si>
    <t>06.085.0040-A</t>
  </si>
  <si>
    <t>20.097.0002-A</t>
  </si>
  <si>
    <t>04.011.0051-B</t>
  </si>
  <si>
    <t>Volume</t>
  </si>
  <si>
    <t>t/m³</t>
  </si>
  <si>
    <t>MATERIAL DE 1ª CATEGORIA</t>
  </si>
  <si>
    <t>(volume = escavado - reaterro de boa qualidade)</t>
  </si>
  <si>
    <t>MATERIAL DE 3ª CATEGORIA</t>
  </si>
  <si>
    <t>04.005.0124-A</t>
  </si>
  <si>
    <t>Peso</t>
  </si>
  <si>
    <t>Bota-fora</t>
  </si>
  <si>
    <t>km</t>
  </si>
  <si>
    <t>TC 09.05.0700</t>
  </si>
  <si>
    <t>05.010.0005-A</t>
  </si>
  <si>
    <t>Qtd. Bomba</t>
  </si>
  <si>
    <t>Potência (CV)</t>
  </si>
  <si>
    <t>h/dia</t>
  </si>
  <si>
    <t>Qtd. Dias</t>
  </si>
  <si>
    <t>06.015.0030-A</t>
  </si>
  <si>
    <t>06.004.0062-A</t>
  </si>
  <si>
    <t>06.004.0066-A</t>
  </si>
  <si>
    <t>06.004.0070-A</t>
  </si>
  <si>
    <t>06.004.0074-A</t>
  </si>
  <si>
    <t>06.004.0092-A</t>
  </si>
  <si>
    <t>Ramal de ralo (média de 3,0 m por ramal)</t>
  </si>
  <si>
    <t>Rede</t>
  </si>
  <si>
    <t>06.004.0096-A</t>
  </si>
  <si>
    <t>06.004.0100-A</t>
  </si>
  <si>
    <t>06.004.0253-B</t>
  </si>
  <si>
    <t>Perímetro Interno</t>
  </si>
  <si>
    <t>06.004.0254-B</t>
  </si>
  <si>
    <t>Largura interna do canal acrescida de 0,40 m das paredes</t>
  </si>
  <si>
    <t>06.015.0010-A</t>
  </si>
  <si>
    <t>06.015.0011-A</t>
  </si>
  <si>
    <t>06.015.0013-A</t>
  </si>
  <si>
    <t>06.015.0016-A</t>
  </si>
  <si>
    <t>11.003.0014-B</t>
  </si>
  <si>
    <t>Deságue das Galerias</t>
  </si>
  <si>
    <t>m³/unid.</t>
  </si>
  <si>
    <t>unid.</t>
  </si>
  <si>
    <t>06.016.0100-A</t>
  </si>
  <si>
    <t>PVs</t>
  </si>
  <si>
    <t>05.077.0001-A</t>
  </si>
  <si>
    <t>05.098.0002-A</t>
  </si>
  <si>
    <t>15.069.0001-A</t>
  </si>
  <si>
    <t>Extensão Drenagem</t>
  </si>
  <si>
    <t>Reparo c/12 m</t>
  </si>
  <si>
    <t>Reparo nas redes de agua</t>
  </si>
  <si>
    <t>&lt; ---  TOTAL</t>
  </si>
  <si>
    <t>15.069.0010-A</t>
  </si>
  <si>
    <t>Reparo c/24 m</t>
  </si>
  <si>
    <t>01.005.0004-A</t>
  </si>
  <si>
    <t>PASSEIO</t>
  </si>
  <si>
    <t>Extensão(m)</t>
  </si>
  <si>
    <t>Largura média(m)</t>
  </si>
  <si>
    <t>lados</t>
  </si>
  <si>
    <t>Trecho - Cerca para proteção do Passeio</t>
  </si>
  <si>
    <t>Altura (m)</t>
  </si>
  <si>
    <t>Und. a cada 100m</t>
  </si>
  <si>
    <t>Largura da Rua (m)</t>
  </si>
  <si>
    <t>03.009.0004-A</t>
  </si>
  <si>
    <t>Espessura</t>
  </si>
  <si>
    <t>03.025.0005-A</t>
  </si>
  <si>
    <t>PAVIMENTAÇÃO DE RUAS</t>
  </si>
  <si>
    <t>Corte mecânico</t>
  </si>
  <si>
    <t>t</t>
  </si>
  <si>
    <t>Transporte de CBUQ</t>
  </si>
  <si>
    <t>04.018.0020-B</t>
  </si>
  <si>
    <t>conforme item:</t>
  </si>
  <si>
    <t>05.002.0100-A</t>
  </si>
  <si>
    <t>08.001.0005-A</t>
  </si>
  <si>
    <t>08.001.0002-B</t>
  </si>
  <si>
    <t>08.015.0067-A</t>
  </si>
  <si>
    <t>Largura / Cx de rua</t>
  </si>
  <si>
    <t>Peso espec.</t>
  </si>
  <si>
    <t>08.021.0001-A</t>
  </si>
  <si>
    <t/>
  </si>
  <si>
    <t>08.026.0001-A</t>
  </si>
  <si>
    <t>01.018.0001-A</t>
  </si>
  <si>
    <t>Largura Cx de rua</t>
  </si>
  <si>
    <t>08.027.0082-A</t>
  </si>
  <si>
    <t>Extensão das Ruas</t>
  </si>
  <si>
    <t xml:space="preserve">Largura </t>
  </si>
  <si>
    <t>06.101.0001-A</t>
  </si>
  <si>
    <t>Área de Pavimentação</t>
  </si>
  <si>
    <t>13.370.0010-A</t>
  </si>
  <si>
    <t xml:space="preserve">Lados </t>
  </si>
  <si>
    <t>Largura média</t>
  </si>
  <si>
    <t>05.015.0060-A</t>
  </si>
  <si>
    <t>Placa de regulamentação "PARE", lado 35cm</t>
  </si>
  <si>
    <t>m²/placa</t>
  </si>
  <si>
    <t>Placa de regulamentação, diâmetro de 50cm</t>
  </si>
  <si>
    <t>Placa de advertência, 50cm de lado</t>
  </si>
  <si>
    <t>13.333.0015-A</t>
  </si>
  <si>
    <t>Av. Presidente Roosevelt</t>
  </si>
  <si>
    <t>MEMÓRIA DE CÁLCULO: ESCAVAÇÕES E ESCORAMENTOS PARA REDES</t>
  </si>
  <si>
    <t>MEMÓRIA DE CÁLCULO: ACRÉSCIMO NA ESCAVAÇÃO E ESCORAMENTO DE REDE PARA EXECUÇÃO DOS PV's</t>
  </si>
  <si>
    <t>MEMÓRIA DE CÁLCULO: EMBASAMENTO E REATERRO</t>
  </si>
  <si>
    <t xml:space="preserve">considerando escoramento para profundidades maiores que </t>
  </si>
  <si>
    <t>Bacia
Trecho</t>
  </si>
  <si>
    <t>Tipo</t>
  </si>
  <si>
    <t>Compr.
Trecho</t>
  </si>
  <si>
    <t>Linhas</t>
  </si>
  <si>
    <t>Compr.
Total</t>
  </si>
  <si>
    <t>Prof.
média</t>
  </si>
  <si>
    <t>Acréscimo</t>
  </si>
  <si>
    <t>Prof.
de
escav.</t>
  </si>
  <si>
    <t>Largura 
da vala</t>
  </si>
  <si>
    <t>Volume de escavação</t>
  </si>
  <si>
    <t>Escoramento
de vala</t>
  </si>
  <si>
    <t>Nº
PV</t>
  </si>
  <si>
    <t>PV
dimensões
internas</t>
  </si>
  <si>
    <t>Prof.
Rede</t>
  </si>
  <si>
    <t>Acréscimo Prof. Vala</t>
  </si>
  <si>
    <t>Compr.
Escav.</t>
  </si>
  <si>
    <t>Acréscimo
largura 
da vala</t>
  </si>
  <si>
    <t>Acréscimo volume de escavação da rede para PV</t>
  </si>
  <si>
    <t>Acréscimo
escoramento
de vala</t>
  </si>
  <si>
    <t>Compr.
Rede</t>
  </si>
  <si>
    <t>PV
dimensões
externas</t>
  </si>
  <si>
    <t>Embasamento tubo / galeria retangular</t>
  </si>
  <si>
    <t>Volume a ser descontado da escavação</t>
  </si>
  <si>
    <t>Volume
de
reaterro</t>
  </si>
  <si>
    <t>DN</t>
  </si>
  <si>
    <t>Compr.</t>
  </si>
  <si>
    <t>Degrau</t>
  </si>
  <si>
    <t>vala não</t>
  </si>
  <si>
    <t>vala escorada</t>
  </si>
  <si>
    <t>Parede
tubo</t>
  </si>
  <si>
    <t>Base
PV</t>
  </si>
  <si>
    <t>Areia ou</t>
  </si>
  <si>
    <t>Pedra</t>
  </si>
  <si>
    <t>Brita</t>
  </si>
  <si>
    <t>escav.</t>
  </si>
  <si>
    <t>ou</t>
  </si>
  <si>
    <t>parede</t>
  </si>
  <si>
    <t>base</t>
  </si>
  <si>
    <t>escorada</t>
  </si>
  <si>
    <t>Ext.</t>
  </si>
  <si>
    <t>Esp.</t>
  </si>
  <si>
    <t>Larg.</t>
  </si>
  <si>
    <t>pó de</t>
  </si>
  <si>
    <t>de</t>
  </si>
  <si>
    <t>nº 2</t>
  </si>
  <si>
    <t>rede +</t>
  </si>
  <si>
    <t>rede</t>
  </si>
  <si>
    <t>PV</t>
  </si>
  <si>
    <t>pescoço</t>
  </si>
  <si>
    <t>Nº DO PV</t>
  </si>
  <si>
    <t>Base x Altura</t>
  </si>
  <si>
    <t>Mont</t>
  </si>
  <si>
    <t>Jus</t>
  </si>
  <si>
    <t>até 1,5m</t>
  </si>
  <si>
    <t>de 1,5a3m</t>
  </si>
  <si>
    <t>de 3a4,5m</t>
  </si>
  <si>
    <t>de 4,5a6m</t>
  </si>
  <si>
    <r>
      <rPr>
        <b/>
        <sz val="9"/>
        <rFont val="Calibri"/>
        <family val="2"/>
      </rPr>
      <t>≤</t>
    </r>
    <r>
      <rPr>
        <b/>
        <sz val="9"/>
        <rFont val="Century Gothic"/>
        <family val="2"/>
      </rPr>
      <t xml:space="preserve"> 4m</t>
    </r>
  </si>
  <si>
    <t>&gt; 4m</t>
  </si>
  <si>
    <t>mat. 1</t>
  </si>
  <si>
    <t>mat. 2</t>
  </si>
  <si>
    <t>pedra</t>
  </si>
  <si>
    <t>mão</t>
  </si>
  <si>
    <t>(m)</t>
  </si>
  <si>
    <t>(un)</t>
  </si>
  <si>
    <t>(m³)</t>
  </si>
  <si>
    <t>(m²)</t>
  </si>
  <si>
    <t>PA-1</t>
  </si>
  <si>
    <t>PA-2</t>
  </si>
  <si>
    <t>A1</t>
  </si>
  <si>
    <t>A2</t>
  </si>
  <si>
    <t>A3</t>
  </si>
  <si>
    <t>A4</t>
  </si>
  <si>
    <t>A5</t>
  </si>
  <si>
    <t>A7</t>
  </si>
  <si>
    <t>B1</t>
  </si>
  <si>
    <t>B2</t>
  </si>
  <si>
    <t>B3</t>
  </si>
  <si>
    <t>B4</t>
  </si>
  <si>
    <t>B5</t>
  </si>
  <si>
    <t>C1</t>
  </si>
  <si>
    <t>C2</t>
  </si>
  <si>
    <t>C3</t>
  </si>
  <si>
    <t>C4</t>
  </si>
  <si>
    <t>C5</t>
  </si>
  <si>
    <t>C6</t>
  </si>
  <si>
    <t>D1</t>
  </si>
  <si>
    <t>D2</t>
  </si>
  <si>
    <t>D3</t>
  </si>
  <si>
    <t>D4</t>
  </si>
  <si>
    <t>D5</t>
  </si>
  <si>
    <t>D6</t>
  </si>
  <si>
    <t>D7</t>
  </si>
  <si>
    <t>D8</t>
  </si>
  <si>
    <t>E1</t>
  </si>
  <si>
    <t>E2</t>
  </si>
  <si>
    <t>E3</t>
  </si>
  <si>
    <t>E4</t>
  </si>
  <si>
    <t>F9-1</t>
  </si>
  <si>
    <t>F9-2</t>
  </si>
  <si>
    <t>F1</t>
  </si>
  <si>
    <t>F2</t>
  </si>
  <si>
    <t>F3</t>
  </si>
  <si>
    <t>F4</t>
  </si>
  <si>
    <t>F5</t>
  </si>
  <si>
    <t>F6</t>
  </si>
  <si>
    <t>F7</t>
  </si>
  <si>
    <t>F8</t>
  </si>
  <si>
    <t>F9</t>
  </si>
  <si>
    <t>F10</t>
  </si>
  <si>
    <t>F11</t>
  </si>
  <si>
    <t>F12</t>
  </si>
  <si>
    <t>F13</t>
  </si>
  <si>
    <t>F14</t>
  </si>
  <si>
    <t>F15</t>
  </si>
  <si>
    <t>G1</t>
  </si>
  <si>
    <t>G2</t>
  </si>
  <si>
    <t>G3</t>
  </si>
  <si>
    <t>G4</t>
  </si>
  <si>
    <t>G5</t>
  </si>
  <si>
    <t>G6</t>
  </si>
  <si>
    <t>TOTAIS</t>
  </si>
  <si>
    <t>Escoramento de vala = ( profundidade da vala + 0,5m ) x 2 lados x comprimento do trecho</t>
  </si>
  <si>
    <t>O volume de embasamento considera o enchimento lateral de parte do tubo, conforme detalhe de assentamento</t>
  </si>
  <si>
    <t>--</t>
  </si>
  <si>
    <t>06.085.0045-A</t>
  </si>
  <si>
    <t>ANEXO VI</t>
  </si>
  <si>
    <t>Governo do Estado do Rio de Janeiro
Secretaria de Estado das Cidades
Subsecretaria de Infraestrutura</t>
  </si>
  <si>
    <t>Natureza:</t>
  </si>
  <si>
    <t>MÊS /ANO REF. :</t>
  </si>
  <si>
    <t>Localização:</t>
  </si>
  <si>
    <t>PRAZO DA OBRA:</t>
  </si>
  <si>
    <t>COD</t>
  </si>
  <si>
    <t>UNID.</t>
  </si>
  <si>
    <t>SERVIÇOS DE ESCRITÓRIO LABORATÓRIO E CAMPO</t>
  </si>
  <si>
    <t>1.1</t>
  </si>
  <si>
    <t xml:space="preserve"> = </t>
  </si>
  <si>
    <t>1.2</t>
  </si>
  <si>
    <t>Estrada de Marambaia</t>
  </si>
  <si>
    <t>Rua da Igualdade</t>
  </si>
  <si>
    <t>Rua da Liberdade</t>
  </si>
  <si>
    <t>Rua da Fraternidade</t>
  </si>
  <si>
    <t>Rua Heloísa Torres</t>
  </si>
  <si>
    <t>Rua E (Rua da Maçonaria)</t>
  </si>
  <si>
    <t>TOTAL DOS SERVIÇOS</t>
  </si>
  <si>
    <t>M2</t>
  </si>
  <si>
    <t>1.3</t>
  </si>
  <si>
    <t>Perímetro do canteiro</t>
  </si>
  <si>
    <t>1.4</t>
  </si>
  <si>
    <t>1.5</t>
  </si>
  <si>
    <t>Mão de Obra</t>
  </si>
  <si>
    <t>QTD</t>
  </si>
  <si>
    <t>Unitário</t>
  </si>
  <si>
    <t>1.6</t>
  </si>
  <si>
    <t>01.050.0093-A</t>
  </si>
  <si>
    <t>1.7</t>
  </si>
  <si>
    <t>01.050.0190-A</t>
  </si>
  <si>
    <t>.HA</t>
  </si>
  <si>
    <t>1.8</t>
  </si>
  <si>
    <t>UNXMES</t>
  </si>
  <si>
    <t xml:space="preserve"> X</t>
  </si>
  <si>
    <t>1.9</t>
  </si>
  <si>
    <t>1.10</t>
  </si>
  <si>
    <t>Qtde</t>
  </si>
  <si>
    <t>1.11</t>
  </si>
  <si>
    <t>Qtde furos</t>
  </si>
  <si>
    <t>Av. Presidente Roosevelt - Estaca 00 a 13</t>
  </si>
  <si>
    <t>Estrada de Marambaia - Estaca 00 a 15</t>
  </si>
  <si>
    <t>Rua da Igualdade - Estaca 00 a 28</t>
  </si>
  <si>
    <t>Rua da Liberdade - Estaca 00 a 28</t>
  </si>
  <si>
    <t>Rua da Fraternidade - Estaca 00 a 28</t>
  </si>
  <si>
    <t>Rua Heloísa Torres - Estaca 00 a 15 e 100 a 117</t>
  </si>
  <si>
    <t>Rua E (Rua da Maçonaria) - Estaca 00 a 17</t>
  </si>
  <si>
    <t>M</t>
  </si>
  <si>
    <t>1.12</t>
  </si>
  <si>
    <t>uni.</t>
  </si>
  <si>
    <t>1.13</t>
  </si>
  <si>
    <t>1.14</t>
  </si>
  <si>
    <t>1.15</t>
  </si>
  <si>
    <t>1.16</t>
  </si>
  <si>
    <t>1.17</t>
  </si>
  <si>
    <t>UNXKM</t>
  </si>
  <si>
    <t>Distancia (km)</t>
  </si>
  <si>
    <t>1.18</t>
  </si>
  <si>
    <t>UNI.</t>
  </si>
  <si>
    <t>1.19</t>
  </si>
  <si>
    <t xml:space="preserve">Total  </t>
  </si>
  <si>
    <t>DRENAGEM PLUVIAL</t>
  </si>
  <si>
    <t>2.1</t>
  </si>
  <si>
    <t xml:space="preserve">Etapas </t>
  </si>
  <si>
    <t>2.2</t>
  </si>
  <si>
    <t xml:space="preserve">Distancia </t>
  </si>
  <si>
    <t xml:space="preserve"> /</t>
  </si>
  <si>
    <t>2.3</t>
  </si>
  <si>
    <t>Travessia RJ-104</t>
  </si>
  <si>
    <t>2.4</t>
  </si>
  <si>
    <t xml:space="preserve">Quantidade </t>
  </si>
  <si>
    <t>Largura (m)</t>
  </si>
  <si>
    <t>2.5</t>
  </si>
  <si>
    <t>M3</t>
  </si>
  <si>
    <t>Lado 1 (m)</t>
  </si>
  <si>
    <t>Lado 2 (m)</t>
  </si>
  <si>
    <t>PV &lt; 700</t>
  </si>
  <si>
    <t>PV 800</t>
  </si>
  <si>
    <t>PV 1000</t>
  </si>
  <si>
    <t>PV 1500 - Travessia RJ-104</t>
  </si>
  <si>
    <t xml:space="preserve">Caixas Ralos </t>
  </si>
  <si>
    <t>TOTAL PV</t>
  </si>
  <si>
    <t>tubo 400</t>
  </si>
  <si>
    <t>ramal de ralo</t>
  </si>
  <si>
    <t>tubo 600</t>
  </si>
  <si>
    <t>tubo 800</t>
  </si>
  <si>
    <t>tubo 1000</t>
  </si>
  <si>
    <t>galeria 1,0x1,0</t>
  </si>
  <si>
    <t>Canal em concreto 1,50x1,50 - RJ-104</t>
  </si>
  <si>
    <t>TOTAL REDE</t>
  </si>
  <si>
    <t>desc. pv's até 700</t>
  </si>
  <si>
    <t>(1,60 x 1,60 x 1,50 )</t>
  </si>
  <si>
    <t>desc. pv's 800</t>
  </si>
  <si>
    <t>(1,80 x 1,80 x 1,50 )</t>
  </si>
  <si>
    <t>desc. pv's 1000</t>
  </si>
  <si>
    <t>(1,90 x 1,90 x 1,50 )</t>
  </si>
  <si>
    <t xml:space="preserve">desc. Caixa Ralo </t>
  </si>
  <si>
    <t>(0,90 x 0,30 x 1,00 )</t>
  </si>
  <si>
    <t>desconto 400</t>
  </si>
  <si>
    <t>desconto 600</t>
  </si>
  <si>
    <t>desconto 800</t>
  </si>
  <si>
    <t>desconto 1000</t>
  </si>
  <si>
    <t>TOTAL DESCONTO</t>
  </si>
  <si>
    <t>2.6</t>
  </si>
  <si>
    <t>Galeria  1,00x1,00</t>
  </si>
  <si>
    <t>Conforme planilha de cubação</t>
  </si>
  <si>
    <t>Canal em concreto 1,5x1,5 - RJ-104</t>
  </si>
  <si>
    <t>PV &lt;700</t>
  </si>
  <si>
    <t>PV 1500</t>
  </si>
  <si>
    <t>2.7</t>
  </si>
  <si>
    <t>03.016.0010-B</t>
  </si>
  <si>
    <t>GALERIA  1,00x1,00</t>
  </si>
  <si>
    <t>2.8</t>
  </si>
  <si>
    <t>03.020.0040-B</t>
  </si>
  <si>
    <t xml:space="preserve">Qtde </t>
  </si>
  <si>
    <t>pv 1000</t>
  </si>
  <si>
    <t>2.9</t>
  </si>
  <si>
    <t>03.020.0045-B</t>
  </si>
  <si>
    <t>2.10</t>
  </si>
  <si>
    <t>04.010.0046-A</t>
  </si>
  <si>
    <t>T</t>
  </si>
  <si>
    <t xml:space="preserve">MATERIAL DE 1ª - Travessia RJ-104 </t>
  </si>
  <si>
    <t>DEMOLIÇÃO PAVIMENTO ASFALTICO - RJ-104</t>
  </si>
  <si>
    <t>2.11</t>
  </si>
  <si>
    <t>04.005.0140-A</t>
  </si>
  <si>
    <t>TXKM</t>
  </si>
  <si>
    <t>Bota Fora</t>
  </si>
  <si>
    <t>2.12</t>
  </si>
  <si>
    <t>03.025.0033-A</t>
  </si>
  <si>
    <t>Volume escavado (m³)</t>
  </si>
  <si>
    <t>Empolamento</t>
  </si>
  <si>
    <t>2.13</t>
  </si>
  <si>
    <t>05.010.0001-A</t>
  </si>
  <si>
    <t>Quantidade estimada</t>
  </si>
  <si>
    <t>2.14</t>
  </si>
  <si>
    <t>AV. PRES. ROOSEVELT (entre Heloiza Porto e Rua da Liberdade) LADO DIREITO</t>
  </si>
  <si>
    <t>AV. PRES. ROOSEVELT (entre Heloiza Porto e Rua da Liberdade) LADO ESQUERDO</t>
  </si>
  <si>
    <t>ESTRADA DE MARAMBAIA LADO DIREITO</t>
  </si>
  <si>
    <t>ESTRADA DE MARAMBAIA LADO ESQUERDO</t>
  </si>
  <si>
    <t>RUA DA IGUALDADE LADO DIREITO</t>
  </si>
  <si>
    <t>RUA DA IGUALDADE LADO ESQUERDO</t>
  </si>
  <si>
    <t>RUA DA LIBERDADE LADO DIREITO</t>
  </si>
  <si>
    <t>RUA DA LIBERDADE LADO ESQUERDO</t>
  </si>
  <si>
    <t>RUA DA FRATERNIDADE LADO DIREITO</t>
  </si>
  <si>
    <t>RUA DA FRATERNIDADE LADO ESQUERDO</t>
  </si>
  <si>
    <t>RUA E (RUA DA MAÇONARIA) LADO DIREITO</t>
  </si>
  <si>
    <t>RUA E (RUA DA MAÇONARIA) LADO ESQUERDO</t>
  </si>
  <si>
    <t>RUA HELOISA TORRES LADO DIREITO</t>
  </si>
  <si>
    <t>RUA HELOISA TORRES LADO ESQUERDO</t>
  </si>
  <si>
    <t>RUA EUNICE PALMIRA (EMBOCADURA DA RUA HELOÍSA TORRES)</t>
  </si>
  <si>
    <t>TRAVESSIA RJ 104 -  RECONSTRUÇÃO</t>
  </si>
  <si>
    <t>2.15</t>
  </si>
  <si>
    <t>RUA DA IGUALDADE</t>
  </si>
  <si>
    <t xml:space="preserve">RUA DA LIBERDADE </t>
  </si>
  <si>
    <t>RUA DA FRATERNIDADE</t>
  </si>
  <si>
    <t>RUA E (RUA DA MAÇONARIA)</t>
  </si>
  <si>
    <t>RUA HELOÍSA TORRES</t>
  </si>
  <si>
    <t>2.16</t>
  </si>
  <si>
    <t>2.17</t>
  </si>
  <si>
    <t xml:space="preserve">AV. PRES. ROOSEVELT </t>
  </si>
  <si>
    <t>2.18</t>
  </si>
  <si>
    <t>ESTRADA DE MARAMBAIA</t>
  </si>
  <si>
    <t>2.19</t>
  </si>
  <si>
    <t>Largura Interna (m)</t>
  </si>
  <si>
    <t>TRAVESSIA RJ 104</t>
  </si>
  <si>
    <t>Rua Presidente Roosevelt</t>
  </si>
  <si>
    <t>2.20</t>
  </si>
  <si>
    <t>Parede (m)</t>
  </si>
  <si>
    <t>Qtde parede</t>
  </si>
  <si>
    <t>2.21</t>
  </si>
  <si>
    <t xml:space="preserve">UNI </t>
  </si>
  <si>
    <t>RUA PRESIDENTE ROOSEVELT</t>
  </si>
  <si>
    <t xml:space="preserve">RUA DA FRATERNIDADE </t>
  </si>
  <si>
    <t>2.22</t>
  </si>
  <si>
    <t>2.23</t>
  </si>
  <si>
    <t>2.24</t>
  </si>
  <si>
    <t>2.25</t>
  </si>
  <si>
    <t>Reparo nas redes de água</t>
  </si>
  <si>
    <t>2.26</t>
  </si>
  <si>
    <t>2.27</t>
  </si>
  <si>
    <t>Rede urbana</t>
  </si>
  <si>
    <t>Travessia RJ 104</t>
  </si>
  <si>
    <t>2.28</t>
  </si>
  <si>
    <t>Canal em concreto 1,50x1,50 - Travessia RJ104</t>
  </si>
  <si>
    <t>2.29</t>
  </si>
  <si>
    <t>Area (m²)</t>
  </si>
  <si>
    <t>Ate 1,50 m</t>
  </si>
  <si>
    <t>De 1,50m ate 3,00m</t>
  </si>
  <si>
    <t>2.30</t>
  </si>
  <si>
    <t>05.081.0032-A</t>
  </si>
  <si>
    <t>,</t>
  </si>
  <si>
    <t>3.1</t>
  </si>
  <si>
    <t>01.005.0003-A</t>
  </si>
  <si>
    <t>Av Presidente Roosevelt - Trecho 1</t>
  </si>
  <si>
    <t>Av Presidente Roosevelt - Trecho 2</t>
  </si>
  <si>
    <t>Av Presidente Roosevelt - Trecho 3</t>
  </si>
  <si>
    <t>Estrada de Marambaia - Trecho 1</t>
  </si>
  <si>
    <t>Estrada de Marambaia - Trecho 2</t>
  </si>
  <si>
    <t>Estrada de Marambaia - Trecho 3</t>
  </si>
  <si>
    <t>Rua da Igualdade - Trecho 1</t>
  </si>
  <si>
    <t>Rua da Igualdade - Trecho 2</t>
  </si>
  <si>
    <t>Rua da Liberdade - Trecho 1</t>
  </si>
  <si>
    <t>Rua da Liberdade - Trecho 2</t>
  </si>
  <si>
    <t>Rua da Fraternidade - Trecho 1</t>
  </si>
  <si>
    <t>Rua Heloíza Torres - Trecho 1</t>
  </si>
  <si>
    <t>Rua Heloíza Torres - Trecho 2</t>
  </si>
  <si>
    <t>Rua E ( Rua da Maçonaria) - Trecho 1</t>
  </si>
  <si>
    <t>Rua E ( Rua da Maçonaria) - Trecho 2</t>
  </si>
  <si>
    <t>Rua E ( Rua da Maçonaria) - Trecho 3</t>
  </si>
  <si>
    <t>3.2</t>
  </si>
  <si>
    <t>UNI</t>
  </si>
  <si>
    <t>Unid. / Rua</t>
  </si>
  <si>
    <t>Etapas</t>
  </si>
  <si>
    <t>3.3</t>
  </si>
  <si>
    <t>Extensão da rede</t>
  </si>
  <si>
    <t>Distância (m)</t>
  </si>
  <si>
    <t>3.4</t>
  </si>
  <si>
    <t>3.5</t>
  </si>
  <si>
    <t>3.6</t>
  </si>
  <si>
    <t>TxKM</t>
  </si>
  <si>
    <t>Peso (T)</t>
  </si>
  <si>
    <t>Transporte CBUQ</t>
  </si>
  <si>
    <t>Volume(m³)</t>
  </si>
  <si>
    <t>T/m³</t>
  </si>
  <si>
    <t>CBUQ - Pavimentaçao =</t>
  </si>
  <si>
    <t>CBUQ - Pavimentaçao = Travessia RJ-104 = 33,12 t</t>
  </si>
  <si>
    <t>3.7</t>
  </si>
  <si>
    <t>Volume (m³)</t>
  </si>
  <si>
    <t>Demolição depiso em concreto - RJ 104</t>
  </si>
  <si>
    <t>3.8</t>
  </si>
  <si>
    <t>PV rede urbana</t>
  </si>
  <si>
    <t>PV Travessia RJ-104</t>
  </si>
  <si>
    <t>3.9</t>
  </si>
  <si>
    <t>08.035.0005-A</t>
  </si>
  <si>
    <t>base pav. Cbuq (Pres. Roosevelt e Est. Marambaia)</t>
  </si>
  <si>
    <t>base pav. Cbuq (Demais ruas do contrato)</t>
  </si>
  <si>
    <t xml:space="preserve">base pav. Cbuq - Travessia RJ-104 </t>
  </si>
  <si>
    <t>3.10</t>
  </si>
  <si>
    <t>3.11</t>
  </si>
  <si>
    <t>Largura  (m)</t>
  </si>
  <si>
    <t>Peso Espe.(t/m³)</t>
  </si>
  <si>
    <t>3.12</t>
  </si>
  <si>
    <t>Largura cx de rua  (m)</t>
  </si>
  <si>
    <t>3.13</t>
  </si>
  <si>
    <t>08.026.0005-A</t>
  </si>
  <si>
    <t>3.14</t>
  </si>
  <si>
    <t>Extensão das Ruas - PAV. CONCRETO</t>
  </si>
  <si>
    <t>Travessia RJ-104 (RECOMPOSIÇÃO CANTEIRO)</t>
  </si>
  <si>
    <t>3.15</t>
  </si>
  <si>
    <t>4.1</t>
  </si>
  <si>
    <t>05.020.0007-A</t>
  </si>
  <si>
    <t>Largura faixa (m)</t>
  </si>
  <si>
    <t>Faixa / rua</t>
  </si>
  <si>
    <t>Faixa central</t>
  </si>
  <si>
    <t>Faixa de pedestre</t>
  </si>
  <si>
    <t>Faixa horizontal antes da faixa de pedestre</t>
  </si>
  <si>
    <t>ESTADO DO RIO DE JANEIRO</t>
  </si>
  <si>
    <t>METAS</t>
  </si>
  <si>
    <t>VALOR         PREVISTO        (R$)</t>
  </si>
  <si>
    <t>ETAPAS</t>
  </si>
  <si>
    <t>Etapa</t>
  </si>
  <si>
    <t>ITENS DE OBRAS / SERVIÇOS</t>
  </si>
  <si>
    <t>2</t>
  </si>
  <si>
    <t>3</t>
  </si>
  <si>
    <t>4</t>
  </si>
  <si>
    <t>5</t>
  </si>
  <si>
    <t>6</t>
  </si>
  <si>
    <t>7</t>
  </si>
  <si>
    <t>8</t>
  </si>
  <si>
    <t>9</t>
  </si>
  <si>
    <t>10</t>
  </si>
  <si>
    <t xml:space="preserve">1 - SERVIÇOS  DE ESCRITORIO LABORATORIO E CAMPO </t>
  </si>
  <si>
    <t>valor R$</t>
  </si>
  <si>
    <t xml:space="preserve">2 - MESO E MICRO DRENAGEM PLUVIAL </t>
  </si>
  <si>
    <t>3 - PAVIMENTAÇÃO</t>
  </si>
  <si>
    <t>Valor R$</t>
  </si>
  <si>
    <t>4 -SINALIZAÇÃO</t>
  </si>
  <si>
    <t>5 - ADMINISTRAÇÃO LOCAL</t>
  </si>
  <si>
    <t>TOTAL MENSAL</t>
  </si>
  <si>
    <t>TOTAL ACUMULADO</t>
  </si>
  <si>
    <t>PERCENTUAL</t>
  </si>
  <si>
    <t>PERCENTUAL ACUMULADO</t>
  </si>
  <si>
    <t xml:space="preserve"> </t>
  </si>
  <si>
    <t>VALOR CORRESPONDENTE</t>
  </si>
  <si>
    <r>
      <rPr>
        <sz val="11"/>
        <rFont val="Arial"/>
        <family val="2"/>
      </rPr>
      <t xml:space="preserve"> </t>
    </r>
    <r>
      <rPr>
        <b/>
        <sz val="11"/>
        <rFont val="Arial"/>
        <family val="2"/>
      </rPr>
      <t>( % )</t>
    </r>
  </si>
  <si>
    <t>(R$)</t>
  </si>
  <si>
    <t>Parcial</t>
  </si>
  <si>
    <t>Acum.</t>
  </si>
  <si>
    <t>1º</t>
  </si>
  <si>
    <t>2º</t>
  </si>
  <si>
    <t>3º</t>
  </si>
  <si>
    <t>4º</t>
  </si>
  <si>
    <t>5º</t>
  </si>
  <si>
    <t>6º</t>
  </si>
  <si>
    <t>7º</t>
  </si>
  <si>
    <t>8º</t>
  </si>
  <si>
    <t>9º</t>
  </si>
  <si>
    <t>10º</t>
  </si>
  <si>
    <t>ORÇAMENTO:</t>
  </si>
  <si>
    <t>MUNICÍPIO:</t>
  </si>
  <si>
    <t xml:space="preserve">                  SÃO GONÇALO</t>
  </si>
  <si>
    <t>LOCALIDADE:</t>
  </si>
  <si>
    <t xml:space="preserve">ITEM: </t>
  </si>
  <si>
    <t>Unid: %</t>
  </si>
  <si>
    <t>Elementos</t>
  </si>
  <si>
    <t>Código</t>
  </si>
  <si>
    <t>PreçoR$</t>
  </si>
  <si>
    <t>Quant.</t>
  </si>
  <si>
    <t>Unidade</t>
  </si>
  <si>
    <t>Engenheiro ou arquiteto  senior</t>
  </si>
  <si>
    <t>05.105.0131-A</t>
  </si>
  <si>
    <t>mês</t>
  </si>
  <si>
    <t>Mestre de obras</t>
  </si>
  <si>
    <t>05.105.0128-A</t>
  </si>
  <si>
    <t>Encarregado</t>
  </si>
  <si>
    <t>05.105.0127-A</t>
  </si>
  <si>
    <t>Vigia</t>
  </si>
  <si>
    <t>05.105.0100-A</t>
  </si>
  <si>
    <t>Almoxarife</t>
  </si>
  <si>
    <t>05.105.0122-A</t>
  </si>
  <si>
    <t>Apontador</t>
  </si>
  <si>
    <t>05.105.0121-A</t>
  </si>
  <si>
    <t>Tecnico de Edificações</t>
  </si>
  <si>
    <t>05.105.0144-A</t>
  </si>
  <si>
    <t>Auxiliar de escritório</t>
  </si>
  <si>
    <t>05.105.0139-A</t>
  </si>
  <si>
    <t>SOMATÓRIO DA  MÃO DE OBRA</t>
  </si>
  <si>
    <t>OBRAS DE PAVIMENTAÇÃO E DRENAGEM</t>
  </si>
  <si>
    <t>% adotado</t>
  </si>
  <si>
    <t>1.</t>
  </si>
  <si>
    <t>CUSTOS INDIRETOS</t>
  </si>
  <si>
    <t>Admistração Central</t>
  </si>
  <si>
    <t>AC</t>
  </si>
  <si>
    <t>Despesas Financeiras</t>
  </si>
  <si>
    <t>DF</t>
  </si>
  <si>
    <t>Garantias e Seguros</t>
  </si>
  <si>
    <t>R</t>
  </si>
  <si>
    <t>Riscos</t>
  </si>
  <si>
    <t>2.</t>
  </si>
  <si>
    <t>TRIBUTOS</t>
  </si>
  <si>
    <t>I</t>
  </si>
  <si>
    <t>Cofins</t>
  </si>
  <si>
    <t>Pis/Pasep</t>
  </si>
  <si>
    <t>ISS</t>
  </si>
  <si>
    <t>INSS</t>
  </si>
  <si>
    <t>3.</t>
  </si>
  <si>
    <t>LUCRO</t>
  </si>
  <si>
    <t>L</t>
  </si>
  <si>
    <t>Lucro Bruto</t>
  </si>
  <si>
    <t xml:space="preserve">BDI = [{ </t>
  </si>
  <si>
    <r>
      <rPr>
        <sz val="10"/>
        <rFont val="Times New Roman"/>
        <family val="1"/>
      </rPr>
      <t>(1+(</t>
    </r>
    <r>
      <rPr>
        <sz val="10"/>
        <color indexed="10"/>
        <rFont val="Times New Roman"/>
        <family val="1"/>
      </rPr>
      <t>AC+R)</t>
    </r>
    <r>
      <rPr>
        <sz val="10"/>
        <rFont val="Times New Roman"/>
        <family val="1"/>
      </rPr>
      <t>/100)</t>
    </r>
  </si>
  <si>
    <r>
      <rPr>
        <sz val="10"/>
        <rFont val="Times New Roman"/>
        <family val="1"/>
      </rPr>
      <t>(1+</t>
    </r>
    <r>
      <rPr>
        <sz val="10"/>
        <color indexed="10"/>
        <rFont val="Times New Roman"/>
        <family val="1"/>
      </rPr>
      <t>DF</t>
    </r>
    <r>
      <rPr>
        <sz val="10"/>
        <rFont val="Times New Roman"/>
        <family val="1"/>
      </rPr>
      <t>/100)</t>
    </r>
  </si>
  <si>
    <r>
      <rPr>
        <sz val="10"/>
        <rFont val="Times New Roman"/>
        <family val="1"/>
      </rPr>
      <t>(1+</t>
    </r>
    <r>
      <rPr>
        <sz val="10"/>
        <color indexed="10"/>
        <rFont val="Times New Roman"/>
        <family val="1"/>
      </rPr>
      <t>L</t>
    </r>
    <r>
      <rPr>
        <sz val="10"/>
        <rFont val="Times New Roman"/>
        <family val="1"/>
      </rPr>
      <t>/100)</t>
    </r>
  </si>
  <si>
    <t>} -1 x100</t>
  </si>
  <si>
    <r>
      <rPr>
        <sz val="10"/>
        <rFont val="Times New Roman"/>
        <family val="1"/>
      </rPr>
      <t>[ 1- (</t>
    </r>
    <r>
      <rPr>
        <sz val="10"/>
        <color indexed="10"/>
        <rFont val="Times New Roman"/>
        <family val="1"/>
      </rPr>
      <t>I</t>
    </r>
    <r>
      <rPr>
        <sz val="10"/>
        <rFont val="Times New Roman"/>
        <family val="1"/>
      </rPr>
      <t>/100)]</t>
    </r>
  </si>
  <si>
    <t>BDI ={</t>
  </si>
  <si>
    <t>} - 1 x 100</t>
  </si>
  <si>
    <t>}  x 100</t>
  </si>
  <si>
    <t>BDI =</t>
  </si>
  <si>
    <t>DISPOSICAO FINAL DE MATERIAIS E RESIDUOS DE OBRAS EM LOCAIS DE OPERACAO E DISPOSICAO FINAL APROPRIADOS, AUTORIZADOS E/OU LICENCIADOS PELOS ORGAOS DE LICENCIAMENTO E DE CONTROLE AMBIENTAL, MEDIDA POR TONELADA TRANSPORTADA, SENDO COMPROVADA CONFORME LEGISLACAO PERTINENTE. (DESONERADO)</t>
  </si>
  <si>
    <t>INDICE SUPORTE CALIFORNIA,POR 1 PONTO,COMPACTACAO COM ENERGIA PROCTOR NORMAL</t>
  </si>
  <si>
    <t>SONDAGEM MANUAL,COM TRADO CAVADEIRA,POR METRO LINEAR OU FRACAO</t>
  </si>
  <si>
    <t>ENSAIO DE CARACTERIZACAO GEOTECNICA DE SOLOS,COM UTILIZACAODE DILATOMETRO,EXCLUSIVE PERFURACAO</t>
  </si>
  <si>
    <t>CONTROLE DE COMPACTACAO,POR PONTO(METODO DO ANEL)</t>
  </si>
  <si>
    <t>DETERMINACAO DA DEFORMACAO DE PAVIMENTOS COM O AUXILIO DA VIGA BENKELMANN,POR PONTO</t>
  </si>
  <si>
    <t>PREPARO MANUAL DE TERRENO,COMPREENDENDO ACERTO,RASPAGEM EVENTUAL ATE 0.30M DE PROFUNDIDADE E AFASTAMENTO LATERAL DO MATERIAL EXCEDENTE,INCLUSIVE COMPACTACAO MANUAL</t>
  </si>
  <si>
    <t>HA</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</si>
  <si>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</si>
  <si>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MARCACAO DE OBRA SEM INSTRUMENTO TOPOGRAFICO,CONSIDERADA A PROJECAO HORIZONTAL DA AREA ENVOLVENTE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</si>
  <si>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</si>
  <si>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TAPUME DE VEDACAO OU PROTECAO,EXECUTADO COM TELHAS TRAPEZOIDAIS DE ACO GALVANIZADO,ESPESSURA DE 0,5MM,ESTAS COM 2 VEZESDE UTILIZACAO,INCLUSIVE ENGRADAMENTO DE MADEIRA,UTILIZADO 2VEZES E PINTURA ESMALTE SINTETICO NAS FACES INTERNA E EXTERNA</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</si>
  <si>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</si>
  <si>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t>
  </si>
  <si>
    <t>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</si>
  <si>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</si>
  <si>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</si>
  <si>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GALPAO ABERTO PARA OFICINAS E DEPOSITOS DE CANTEIRO DE OBRAS,ESTRUTURADO EM MADEIRA DE LEI,COBERTURA DE TELHAS DE CIMENTO SEM AMIANTO ONDULADAS,DE 6MM DE ESPESSURA,PISO CIMENTADO EPREPARO DO TERRENO</t>
  </si>
  <si>
    <t>CERCA PROTETORA DE BORDA DE VALA OU OBRA,COM TELA PLASTICA NA COR LARANJA OU AMARELA,CONSIDERANDO 1 VEZ DE UTILIZACAO,INCLUSIVE APOIOS,FORNECIMENTO,COLOCACAO E RETIRADA</t>
  </si>
  <si>
    <t>INSTALACAO E LIGACAO PROVISORIA PARA ABASTECIMENTO DE AGUA EESGOTAMENTO SANITARIO EM CANTEIRO DE OBRAS,INCLUSIVE ESCAVACAO,EXCLUSIVE REPOSICAO DA PAVIMENTACAO DO LOGRADOURO PUBLICO</t>
  </si>
  <si>
    <t>INSTALACAO E LIGACAO PROVISORIA DE ALIMENTACAO DE ENERGIA ELETRICA,EM BAIXA TENSAO,PARA CANTEIRO DE OBRAS,M3-CHAVE 100A,CARGA 3KW,20CV,EXCLUSIVE O FORNECIMENTO DO MEDIDOR</t>
  </si>
  <si>
    <t>PLACA DE IDENTIFICACAO DE OBRA PUBLICA,INCLUSIVE PINTURA E SUPORTES DE MADEIRA.FORNECIMENTO E COLOCACAO</t>
  </si>
  <si>
    <t>BARRAGEM DE BLOQUEIO DE OBRA NA VIA PUBLICA,DE ACORDO COM ARESOLUCAO DA PREFEITURA-RJ,COMPREENDENDO FORNECIMENTO,COLOCACAO E PINTURA DOS SUPORTES DE MADEIRA COM REAPROVEITAMENTO DO CONJUNTO 40 (QUARENTA) VEZES</t>
  </si>
  <si>
    <t>SEMAFORO PARA SINALIZACAO DE BLOQUEIO DE OBRA NA VIA PUBLICA,DE ACORDO COM A RESOLUCAO DA PREFEITURA-RJ,COMPREENDENDO FORNECIMENTO E COLOCACAO DE TODOS OS MATERIAIS NECESSARIOS,INCLUSIVE MATERIAIS ELETRICOS,CONSIDERANDO 40 VEZES O REAPROVEITAMENTO DA MADEIRA</t>
  </si>
  <si>
    <t>PLACA DE SINALIZACAO PREVENTIVA PARA OBRA NA VIA PUBLICA,DEACORDO COM A RESOLUCAO DA PREFEITURA-RJ, COMPREENDENDO FORNECIMENTO E PINTURA DA PLACA E DOS SUPORTES DE MADEIRA.FORNECIMENTO E COLOCACAO</t>
  </si>
  <si>
    <t>ESCAVACAO MANUAL DE VALA/CAVA EM MATERIAL DE 1ª CATEGORIA (A(AREIA,ARGILA OU PICARRA),ATE 1,50M DE PROFUNDIDADE,EXCLUSIVE ESCORAMENTO E ESGOTAMENTO</t>
  </si>
  <si>
    <t>ESCAVACAO EM MATERIAL DE 2ªCATEGORIA(MOLEDO OU ROCHA DECOMPOSTA),COM EQUIPAMENTO A AR COMPRIMIDO,SEM UTILIZACAO DE EXPLOSIVOS,EM TALUDES,VALA/CAVA,ATE 1,50M DE PROFUNDIDADE,INCLUSIVE EMPILHAMENTO DO MATERIAL PARA REMOCAO</t>
  </si>
  <si>
    <t>03.008.0020-B</t>
  </si>
  <si>
    <t>ESCAVACAO EM MATERIAL DE 2ªCATEGORIA(MOLEDO OU ROCHA DECOMPOSTA),COM EQUIPAMENTO A AR COMPRIMIDO,SEM UTILIZACAO DE EXPLOSIVOS,EM TALUDES,VALA/CAVA,ENTRE 1,50 E 3,00M DE PROFUNDIDADE,INCLUSIVE EMPILHAMENTO DO MATERIAL PARA REMOCAO</t>
  </si>
  <si>
    <t>03.008.0021-A</t>
  </si>
  <si>
    <t>ESCAVACAO EM MATERIAL DE 2ªCATEGORIA(MOLEDO OU ROCHA DECOMPOSTA),COM EQUIPAMENTO A AR COMPRIMIDO,SEM UTILIZACAO DE EXPLOSIVOS,EM TALUDES,VALA/CAVA,ENTRE 3,00 E 4,50M DE PROFUNDIDADE,INCLUSIVE EMPILHAMENTO DO MATERIAL PARA REMOCAO</t>
  </si>
  <si>
    <t>03.008.0022-A</t>
  </si>
  <si>
    <t>ESCAVACAO EM MATERIAL DE 2ªCATEGORIA(MOLEDO OU ROCHA DECOMPOSTA),COM EQUIPAMENTO A AR COMPRIMIDO,SEM UTILIZACAO DE EXPLOSIVOS,EM TALUDES,VALA/CAVA,ENTRE 4,50 E 6,00M DE PROFUNDIDADE,INCLUSIVE EMPILHAMENTO DO MATERIAL PARA REMOCAO</t>
  </si>
  <si>
    <t>03.008.0023-A</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</si>
  <si>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</si>
  <si>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</si>
  <si>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</si>
  <si>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ATERRO COM MATERIAL DE 1ªCATEGORIA,COMPACTADO MANUALMENTE EMCAMADAS DE 20CM,ATE UMA ALTURA MAXIMA DE 80CM,PARA SUPORTEDE CAMADA DE CONCRETO,INCLUSIVE DOIS TIROS DE PA,ESPALHAMENTO E REGA,EXCLUSIVE FORNECIMENTO DA TERRA</t>
  </si>
  <si>
    <t>REATERRO DE VALA/CAVA COM MATERIAL DE BOA QUALIDADE,UTILIZANDO VIBRO COMPACTADOR PORTATIL,EXCLUSIVE MATERIAL</t>
  </si>
  <si>
    <t>REATERRO DE VALA/CAVA COM PO-DE-PEDRA,INCLUSIVE FORNECIMENTODO MATERIAL E COMPACTACAO MANUAL</t>
  </si>
  <si>
    <t>ESCAVACAO MECANICA DE VALA NAO ESCORADA EM MATERIAL DE 1ªCATEGORIA COM PEDRAS,INSTALACOES PREDIAIS OU OUTROS REDUTORES DE PRODUTIVIDADE OU CAVAS DE FUNDACAO,ATE 1,50M DE PROFUNDIDADE,UTILIZANDO RETRO-ESCAVADEIRA,EXCLUSIVE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</si>
  <si>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</si>
  <si>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</si>
  <si>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</si>
  <si>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</si>
  <si>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MECANICA,A CEU ABERTO,EM MATERIAL DE 1ªCATEGORIA,UTILIZANDO ESCAVADEIRA HIDRAULICA DE 0,78M3</t>
  </si>
  <si>
    <t>03.021.0005-B</t>
  </si>
  <si>
    <t>ESCAVACAO MECANICA,COM TRATOR DE LAMINA COM POTENCIA EM TORNO DE 200CV,EM MATERIAL DE 1ªCATEGORIA,COM TRANSPORTE ENTRE 50,00 E 100,00M</t>
  </si>
  <si>
    <t>T X KM</t>
  </si>
  <si>
    <t>TRANSPORTE DE CARGA DE QUALQUER NATUREZA,EXCLUSIVE AS DESPESAS DE CARGA E DESCARGA,TANTO DE ESPERA DO CAMINHAO COMO DO SERVENTE OU EQUIPAMENTO AUXILIAR,A VELOCIDADE MEDIA DE 25KM/H,EM CAMINHAO BASCULANTE A OLEO DIESEL,COM CAPACIDADE UTIL DE8T</t>
  </si>
  <si>
    <t>TRANSPORTE DE CONTAINER,SEGUNDO DESCRICAO DA FAMILIA 02.006,EXCLUSIVE CARGA E DESCARGA(VIDE ITEM 04.013.0015)</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</si>
  <si>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</si>
  <si>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CARGA E DESCARGA DE CONTAINER,SEGUNDO DESCRICAO DA FAMILIA 02.006</t>
  </si>
  <si>
    <t>RECEBIMENTO DE CARGA,DESCARGA E MANOBRA DE CAMINHAO BASCULANTE DE 8,00M3 OU 12T</t>
  </si>
  <si>
    <t>ARRANCAMENTO DE PARALELEPIPEDOS,INCLUSIVE EMPILHAMENTO LATERAL DENTRO DO CANTEIRO DE SERVICO</t>
  </si>
  <si>
    <t>05.001.0143-A</t>
  </si>
  <si>
    <t>DEMOLICAO COM EQUIPAMENTO DE AR COMPRIMIDO,DE PAVIMENTACAO DE CONCRETO ASFALTICO,COM 5CM DE ESPESSURA,INCLUSIVE EMPILHAMENTO LATERAL DENTRO DO CANTEIRO DE SERVICO</t>
  </si>
  <si>
    <t>05.002.0005-B</t>
  </si>
  <si>
    <t>LEVANTAMENTO OU REBAIXAMENTO DE TAMPAO DE RUA,CONSIDERANDO DEMOLICAO DE CAMADA DE ASFALTO E CONCRETO,MOVIMENTACAO E CONCRETAGEM,EXCLUSIVE CERCA PROTETORA</t>
  </si>
  <si>
    <t>ESGOTAMENTO DE VALA MEDIDO PELA POTENCIA INSTALADA E PELO TEMPO DE FUNCIONAMENTO</t>
  </si>
  <si>
    <t>CVxH</t>
  </si>
  <si>
    <t>H</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</si>
  <si>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</si>
  <si>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SINALIZACAO HORIZONTAL,MECANICA,COM TINTA TERMOPLASTICA A BASE DE RESINAS NATURAIS E/OU SINTETICAS,EM VIAS URBANAS,APLICADA POR EXTRUSAO,CONFORME NORMAS DO DER-RJ</t>
  </si>
  <si>
    <t>SINALIZACAO MANUAL DE FAIXAS E FIGURAS PARA PEDESTRES,COM TINTA TERMOPLASTICA A BASE DE RESINAS NATURAIS E/OU SINTETICAS,EM VIAS URBANAS,APLICADO POR EXTRUSAO,CONFORME NORMAS DO DER-RJ</t>
  </si>
  <si>
    <t>05.020.0014-A</t>
  </si>
  <si>
    <t>ESCORAMENTO DE VALAS EM PRANCHADA HORIZONTAL,EMPREGANDO-SE MADEIRA DE 3ª E PERFIL METALICO "H" DE 6"X6",REUTILIZADOS EM5 VEZES,INCLUSIVE FORNECIMENTO DE TODOS OS MATERIAIS,COLOCACAO E RETIRADA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</si>
  <si>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</si>
  <si>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</si>
  <si>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</si>
  <si>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</si>
  <si>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</si>
  <si>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</si>
  <si>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</si>
  <si>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06.004.0104-A</t>
  </si>
  <si>
    <t>TUBO DE CONCRETO ARMADO,CLASSE PA-3(NBR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</si>
  <si>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06.004.0126-A</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</si>
  <si>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</si>
  <si>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</si>
  <si>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</si>
  <si>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</si>
  <si>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</si>
  <si>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t>
  </si>
  <si>
    <t>TAMPAO MISTO (FERRO FUNDIDO E CONCRETO,EXCLUSIVE ESTE),TIPOPESADO,DE 0,60M DE DIAMETRO,PESO SEM CONCRETO 70KG E TOTAL DE 106KG,ASSENTADO COM ARGAMASSA DE CIMENTO E AREIA,NO TRACO1:4 EM VOLUME.FORNECIMENTO E ASSENTAMENTO</t>
  </si>
  <si>
    <t>ENROCAMENTO COM PEDRA-DE-MAO JOGADA, INCLUSIVE FORNECIMENTODESTA</t>
  </si>
  <si>
    <t>EMBASAMENTO DE TUBULACAO,FEITO COM PO-DE-PEDRA</t>
  </si>
  <si>
    <t>COLCHAO DRENANTE,COM CAMADA DE 30CM DE PEDRA BRITADA N°3 E FILTRO DE TRANSICAO DE MANTA GEOTEXTIL,INCLUINDO FORNECIMENTOE COLOCACAO DOS MATERIAIS</t>
  </si>
  <si>
    <t>BASE DE BRITA GRADUADA,INCLUSIVE FORNECIMENTO DOS MATERIAIS,MEDIDA APOS A COMPACTACAO</t>
  </si>
  <si>
    <t>SUB-BASE DE PO-DE-PEDRA,INCLUSIVE ESPALHAMENTO,IRRIGACAO,COMPACTACAO E FORNECIMENTO DO MATERIAL</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</si>
  <si>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</si>
  <si>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REGULARIZACAO DE SUBLEITO,DE ACORDO COM AS "INSTRUCOES PARAEXECUCAO",DO DER-RJ.O CUSTO INDENIZA AS OPERACOES DE EXECUCAO E TRANSPORTE DE AGUA E SE APLICA A AREA EFETIVAMENTE REGULARIZADA,EXCLUSIVE TRANSPORTE E ESCAVACAO DE CORRETIVOS</t>
  </si>
  <si>
    <t>IMPRIMACAO DE BASE DE PAVIMENTACAO,DE ACORDO COM AS "INSTRUCOES PARA EXECUCAO",DO DER-RJ</t>
  </si>
  <si>
    <t>SARJETA E MEIO-FIO CONJUGADO RETO,DE CONCRETO SIMPLES FCK=15MPA,MOLDADO NO LOCAL,TIPO DER-RJ,MEDINDO 0,45M DE BASE E 0,30M DE ALTURA,REJUNTAMENTO COM ARGAMASSA DE CIMENTO E AREIA,NO TRACO 1:3,5,COM FORNECIMENTO DE TODOS OS MATERIAIS</t>
  </si>
  <si>
    <t>CONCRETO CICLOPICO CONFECCIONADO COM CONCRETO DOSADO PARA UMA RESISTENCIA CARACTERISTICA A COMPRESSAO DE 10MPA,TENDO 30%DO VOLUME REAL OCUPADO POR PEDRA-DE-MAO,INCLUSIVE MATERIAIS,TRANSPORTE,PREPARO,LANCAMENTO E ADENSAMENTO</t>
  </si>
  <si>
    <t>REVESTIMENTO DE PISO COM CERAMICA TATIL ALERTA,(LADRILHO HIDRAULICO) PARA PESSOAS COM NECESSIDADES  ESPECIFICAS,ASSENTESSOBRE SUPERFICIE EM OSSO,CONFORME ITEM 13.330.0010</t>
  </si>
  <si>
    <t>PATIO DE CONCRETO,NA ESPESSURA DE 8CM,NO TRACO 1:3:3 EM VOLUME, FORMANDO QUADROS DE 1,00X1,00M, COM SARRAFOS DE MADEIRAINCORPORADOS,EXCLUSIVE PREPARO DO TERRENO</t>
  </si>
  <si>
    <t>INTERVENCAO NO RAMAL CONFORME ESPECIFICACOES CEDAE,INCLUSIVEESCAVACAO E REATERRO COM O FORNECIMENTO DE TODO O MATERIALNECESSARIO,EXCLUSIVE REMOCAO E REPOSICAO DE PAVIMENTOS E RETIRADA DO CAVALETE,COM DIAMETRO DE 1/2"</t>
  </si>
  <si>
    <t>INTERVENCAO NO RAMAL CONFORME ESPECIFICACOES CEDAE,INCLUSIVEESCAVACAO E REATERRO COM O FORNECIMENTO DE TODO O MATERIALNECESSARIO,EXCLUSIVE REMOCAO E REPOSICAO DE PAVIMENTOS E RETIRADA DO CAVALETE,COM DIAMETRO DE 3/4"</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</si>
  <si>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</si>
  <si>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19.011.0019-C</t>
  </si>
  <si>
    <t>BASE "TELFORD",MEDIDA APOS A COMPACTACAO,EXCLUSIVE O FORNECIMENTO E TRANSPORTE DOS MATERIAIS</t>
  </si>
  <si>
    <t>20.008.0003-A</t>
  </si>
  <si>
    <t>BOCA PARA BUEIRO SIMPLES TUBULAR DE CONCRETO,DIAMETRO DE 0,40M EM CONCRETO CICLOPICO,INCLUSIVE FORMA,ESCAVACAO,REATERROE FORNECIMENTO DOS MATERIAIS,EXCLUSIVE ESCAVACAO DE MATERIALDE REATERRO NA JAZIDA E SEU TRANSPORTE AO CANTEIRO</t>
  </si>
  <si>
    <t>20.067.0070-A</t>
  </si>
  <si>
    <t>BOCA PARA BUEIRO SIMPLES TUBULAR DE CONCRETO,DIAMETRO DE 0,60M EM CONCRETO CICLOPICO,INCLUSIVE FORMA,ESCAVACAO,REATERROE FORNECIMENTO DOS MATERIAIS,EXCLUSIVE ESCAVACAO DE MATERIALDE REATERRO NA JAZIDA E SEU TRANSPORTE AO CANTEIRO</t>
  </si>
  <si>
    <t>20.067.0072-A</t>
  </si>
  <si>
    <t>BOCA PARA BUEIRO SIMPLES TUBULAR DE CONCRETO,DIAMETRO DE 0,80M EM CONCRETO CICLOPICO,INCLUSIVE FORMA,ESCAVACAO,REATERROE FORNECIMENTO DOS MATERIAIS,EXCLUSIVE ESCAVACAO DE MATERIALDE REATERRO NA JAZIDA E SEU TRANSPORTE AO CANTEIRO</t>
  </si>
  <si>
    <t>20.067.0074-A</t>
  </si>
  <si>
    <t>BOCA PARA BUEIRO SIMPLES TUBULAR DE CONCRETO,DIAMETRO DE 1,00M EM CONCRETO CICLOPICO,INCLUSIVE FORMA,ESCAVACAO,REATERROE FORNECIMENTO DOS MATERIAIS,EXCLUSIVE ESCAVACAO DE MATERIALDE REATERRO NA JAZIDA E SEU TRANSPORTE AO CANTEIRO</t>
  </si>
  <si>
    <t>20.067.0076-A</t>
  </si>
  <si>
    <t>PEDRA BRITADA Nº2,INCLUSIVE TRANSPORTE,PARA REGIAO METROPOLITANA DO RIO DE JANEIRO.FORNECIMENTO</t>
  </si>
  <si>
    <t>PO-DE-PEDRA, INCLUSIVE TRANSPORTE PARA REGIAO METROPOLITANADO RIO DE JANEIRO.FORNECIMENTO</t>
  </si>
  <si>
    <t>20.097.0005-A</t>
  </si>
  <si>
    <t>PEDRA-DE-MAO,INCLUSIVE TRANSPORTE,PARA REGIAO METROPOLITANADO RIO DE JANEIRO.FORNECIMENTO</t>
  </si>
  <si>
    <t>20.098.0001-A</t>
  </si>
  <si>
    <t>Brita nº 2</t>
  </si>
  <si>
    <t>Material escavado reaproveitado</t>
  </si>
  <si>
    <t xml:space="preserve">RUA EXPEDICIONÁRIO OTÁVIO CARLOS DA SILVA </t>
  </si>
  <si>
    <t xml:space="preserve">RUA ARLINDO LUCIO DA SILVA </t>
  </si>
  <si>
    <t xml:space="preserve">RUA MAMEDES GONÇALVES </t>
  </si>
  <si>
    <t xml:space="preserve">RUA FRANCISCO GONCALVES </t>
  </si>
  <si>
    <t>RUA LUIS CEARÁ</t>
  </si>
  <si>
    <t>RUA HUGO SÁ PEIXOTO</t>
  </si>
  <si>
    <t>RUA JUDITE CISNEIRO</t>
  </si>
  <si>
    <t>RUA BENEDITA CARNEIRO</t>
  </si>
  <si>
    <t xml:space="preserve">RUA EXPEDICIONARIO VICENTE JOSÉ DE ALMEIDA </t>
  </si>
  <si>
    <t xml:space="preserve">RUA NAZÁRIO MACHADO </t>
  </si>
  <si>
    <t>RUA CAETANO MUNIZ</t>
  </si>
  <si>
    <t>RUA EXPEDICIONARIO VASCO TEIXEIRA DA SILVA</t>
  </si>
  <si>
    <t>RUA 12 DE OUTUBRO</t>
  </si>
  <si>
    <t>RUA PROFESSORA MARIA MACHADO PANZA</t>
  </si>
  <si>
    <t>PACHECO</t>
  </si>
  <si>
    <t>SACRAMENTO</t>
  </si>
  <si>
    <t>RUA CRISTÓVÃO FERREIRA PORTO</t>
  </si>
  <si>
    <t>RUA LOURIVAL FRANCO DE FIGUEIREDO</t>
  </si>
  <si>
    <t xml:space="preserve">RUA ALBERTO DA COSTA BARROS </t>
  </si>
  <si>
    <t>RUA EUCLIDES JOSE DE ALMEIDA</t>
  </si>
  <si>
    <t>RUA ALFREDO FRANÇA</t>
  </si>
  <si>
    <t xml:space="preserve">RUA SEBASTIÃO JOSÉ DE ALMEIDA </t>
  </si>
  <si>
    <t xml:space="preserve">RUA JOSÉ COSTA BATISTA </t>
  </si>
  <si>
    <t>RUA VALÉRIO DE MATTOS</t>
  </si>
  <si>
    <t>RUA ANTONIO AZEVEDO PIMENTA</t>
  </si>
  <si>
    <t>RUA CECILIA DA SILVA AZEVEDO</t>
  </si>
  <si>
    <t>RUA DUCLEIA DA SILVA</t>
  </si>
  <si>
    <t>RUA EVILÁSIO GOMES DA SILVA</t>
  </si>
  <si>
    <t>RUA GUILHERME MONTEIRO</t>
  </si>
  <si>
    <t>RUA ANASTÁCIO RIBEIRO</t>
  </si>
  <si>
    <t>m²/m de rua</t>
  </si>
  <si>
    <t>taxa</t>
  </si>
  <si>
    <t>Faixas (central e bordos)</t>
  </si>
  <si>
    <t>Arrancamento de Paralelepípedos</t>
  </si>
  <si>
    <t>volume= área x 0,12 m de espessura</t>
  </si>
  <si>
    <t>Estimativa para acerto de tampões existentes</t>
  </si>
  <si>
    <t>Escoramento de vala até 4m de profundidade</t>
  </si>
  <si>
    <t>Escoramento de vala acima de 4m de profundidade</t>
  </si>
  <si>
    <t xml:space="preserve">RUA BENEDITA DE ALMEIDA E RUA LEÔNIDAS DE OLIVEIRA </t>
  </si>
  <si>
    <t xml:space="preserve">RUA ALBINO CUPERTINIO DE ABREU </t>
  </si>
  <si>
    <t xml:space="preserve">RUA ANTÔNIO JACINTO DA SILVA </t>
  </si>
  <si>
    <t>RUA EXPEDICIONARIO FRANCISCO DIAS</t>
  </si>
  <si>
    <t>RUA EXPEDICIONARIO JOAQUIM ONÍLIO BORGES</t>
  </si>
  <si>
    <t>RUA ANTENOR GUIRLANDA</t>
  </si>
  <si>
    <t>RUA EXPEDICIONÁRIO JOSÉ ANTÔNIO SANTOS - EIXO1</t>
  </si>
  <si>
    <t>RUA EXPEDICIONÁRIO JOSÉ ANTÔNIO SANTOS - EIXO2</t>
  </si>
  <si>
    <t>RUA VALÉRIO DE MATOS</t>
  </si>
  <si>
    <t>RUA EXP. ANTONIO COELHO DA SILVEIRA (400 a 402+5)</t>
  </si>
  <si>
    <t>RUA EXP. ANTONIO COELHO DA SILVEIRA (402+5 a 438+9,45)</t>
  </si>
  <si>
    <t>BACIA H</t>
  </si>
  <si>
    <t>BACIA I</t>
  </si>
  <si>
    <t>BACIA J</t>
  </si>
  <si>
    <t>BACIA K</t>
  </si>
  <si>
    <t>BACIA L</t>
  </si>
  <si>
    <t>BACIA M</t>
  </si>
  <si>
    <t>BACIA N</t>
  </si>
  <si>
    <t>BACIA O</t>
  </si>
  <si>
    <t>BACIA Q</t>
  </si>
  <si>
    <t>BACIA R</t>
  </si>
  <si>
    <t>BACIA S</t>
  </si>
  <si>
    <t>BACIA T</t>
  </si>
  <si>
    <t>A1-&gt;A2</t>
  </si>
  <si>
    <t>A2-&gt;A3</t>
  </si>
  <si>
    <t>A3-&gt;A4</t>
  </si>
  <si>
    <t>A4-&gt;A5</t>
  </si>
  <si>
    <t>A5-&gt;A6</t>
  </si>
  <si>
    <t>A6-1-&gt;A6</t>
  </si>
  <si>
    <t>A6-&gt;A7</t>
  </si>
  <si>
    <t>A7-&gt;A8</t>
  </si>
  <si>
    <t>A6-1</t>
  </si>
  <si>
    <t>PA-3</t>
  </si>
  <si>
    <t>PACHECO / SACRAMENTO</t>
  </si>
  <si>
    <t>B1-&gt;B2</t>
  </si>
  <si>
    <t>B2-&gt;B3</t>
  </si>
  <si>
    <t>B3-&gt;B4</t>
  </si>
  <si>
    <t>B4-&gt;B5</t>
  </si>
  <si>
    <t>B5-&gt;B</t>
  </si>
  <si>
    <t>D2-&gt;D3</t>
  </si>
  <si>
    <t>D3-&gt;D4</t>
  </si>
  <si>
    <t>D4-&gt;D5</t>
  </si>
  <si>
    <t>D1-&gt;D2</t>
  </si>
  <si>
    <t>D5-&gt;D6</t>
  </si>
  <si>
    <t>D6-&gt;D7</t>
  </si>
  <si>
    <t>D7-&gt;D8</t>
  </si>
  <si>
    <t>D8-&gt;D</t>
  </si>
  <si>
    <t>E1-&gt;E2</t>
  </si>
  <si>
    <t>E2-&gt;E3</t>
  </si>
  <si>
    <t>E3-&gt;E4</t>
  </si>
  <si>
    <t>E4-&gt;E</t>
  </si>
  <si>
    <t>F1-&gt;F2</t>
  </si>
  <si>
    <t>F2-&gt;F3</t>
  </si>
  <si>
    <t>F3-&gt;F4</t>
  </si>
  <si>
    <t>F4-&gt;F5</t>
  </si>
  <si>
    <t>F5-&gt;F6</t>
  </si>
  <si>
    <t>F6-&gt;F7</t>
  </si>
  <si>
    <t>F7-&gt;F8</t>
  </si>
  <si>
    <t>F8-&gt;F9</t>
  </si>
  <si>
    <t>F9-1-&gt;F9-2</t>
  </si>
  <si>
    <t>F9-2-&gt;F9</t>
  </si>
  <si>
    <t>F9-&gt;F10</t>
  </si>
  <si>
    <t>F10-&gt;F11</t>
  </si>
  <si>
    <t>F11-&gt;F12</t>
  </si>
  <si>
    <t>F12-&gt;F13</t>
  </si>
  <si>
    <t>F13-&gt;F14</t>
  </si>
  <si>
    <t>F14-&gt;F15</t>
  </si>
  <si>
    <t>F15-&gt;F16</t>
  </si>
  <si>
    <t>G1-&gt;G2</t>
  </si>
  <si>
    <t>G2-&gt;G3</t>
  </si>
  <si>
    <t>G3-&gt;G4</t>
  </si>
  <si>
    <t>G4-&gt;G5</t>
  </si>
  <si>
    <t>G5-1-&gt;G5</t>
  </si>
  <si>
    <t>G5-&gt;G6</t>
  </si>
  <si>
    <t>G6-&gt;G7</t>
  </si>
  <si>
    <t>G7-1-&gt;G7-2</t>
  </si>
  <si>
    <t>G7-2-&gt;G7-3</t>
  </si>
  <si>
    <t>G7-3-&gt;G7-4</t>
  </si>
  <si>
    <t>G7-4-&gt;G7-5</t>
  </si>
  <si>
    <t>G7-5-&gt;G7</t>
  </si>
  <si>
    <t>G7-6-&gt;G7-7</t>
  </si>
  <si>
    <t>G7-7-&gt;G7</t>
  </si>
  <si>
    <t>G7-&gt;G8</t>
  </si>
  <si>
    <t>G5-1</t>
  </si>
  <si>
    <t>G7-1</t>
  </si>
  <si>
    <t>G7-2</t>
  </si>
  <si>
    <t>G7-3</t>
  </si>
  <si>
    <t>G7-4</t>
  </si>
  <si>
    <t>G7-5</t>
  </si>
  <si>
    <t>G7-6</t>
  </si>
  <si>
    <t>G7-7</t>
  </si>
  <si>
    <t>G7</t>
  </si>
  <si>
    <t>J1-&gt;J2</t>
  </si>
  <si>
    <t>J2-&gt;J</t>
  </si>
  <si>
    <t>J1</t>
  </si>
  <si>
    <t>J2</t>
  </si>
  <si>
    <t>K1-&gt;K2</t>
  </si>
  <si>
    <t>K2-&gt;K3</t>
  </si>
  <si>
    <t>K3-&gt;K4</t>
  </si>
  <si>
    <t>K4-&gt;K5</t>
  </si>
  <si>
    <t>K5-&gt;K6</t>
  </si>
  <si>
    <t>K6-&gt;K7</t>
  </si>
  <si>
    <t>K7-&gt;K8</t>
  </si>
  <si>
    <t>K8-&gt;K9</t>
  </si>
  <si>
    <t>K9-&gt;K10</t>
  </si>
  <si>
    <t>K10-1-&gt;K10-2</t>
  </si>
  <si>
    <t>K10-2-&gt;K10-3</t>
  </si>
  <si>
    <t>K10-3-&gt;K10-4</t>
  </si>
  <si>
    <t>K10-4-&gt;K10-5</t>
  </si>
  <si>
    <t>K10-5-&gt;K10-6</t>
  </si>
  <si>
    <t>K10-6-&gt;K10-7</t>
  </si>
  <si>
    <t>K10-7-&gt;K10-8</t>
  </si>
  <si>
    <t>K10-8-&gt;K10</t>
  </si>
  <si>
    <t>K10-&gt;K11</t>
  </si>
  <si>
    <t>K11-&gt;K12</t>
  </si>
  <si>
    <t>K12-&gt;K13</t>
  </si>
  <si>
    <t>K13-1-&gt;K13-2</t>
  </si>
  <si>
    <t>K13-2-&gt;K13-3</t>
  </si>
  <si>
    <t>K13-3-&gt;K13-4</t>
  </si>
  <si>
    <t>K13-4-&gt;K13-5</t>
  </si>
  <si>
    <t>K13-5-&gt;K13-6</t>
  </si>
  <si>
    <t>K13-6-&gt;K13-7</t>
  </si>
  <si>
    <t>K13-7-&gt;K13</t>
  </si>
  <si>
    <t>K13-&gt;K14</t>
  </si>
  <si>
    <t>K14-&gt;K15</t>
  </si>
  <si>
    <t>K15-&gt;K</t>
  </si>
  <si>
    <t>K1</t>
  </si>
  <si>
    <t>K2</t>
  </si>
  <si>
    <t>K3</t>
  </si>
  <si>
    <t>K4</t>
  </si>
  <si>
    <t>K5</t>
  </si>
  <si>
    <t>K6</t>
  </si>
  <si>
    <t>K7</t>
  </si>
  <si>
    <t>K8</t>
  </si>
  <si>
    <t>K9</t>
  </si>
  <si>
    <t>K10-1</t>
  </si>
  <si>
    <t>K10-2</t>
  </si>
  <si>
    <t>K10-3</t>
  </si>
  <si>
    <t>K10-4</t>
  </si>
  <si>
    <t>K10-5</t>
  </si>
  <si>
    <t>K10-6</t>
  </si>
  <si>
    <t>K10-7</t>
  </si>
  <si>
    <t>K10-8</t>
  </si>
  <si>
    <t>K10</t>
  </si>
  <si>
    <t>K11</t>
  </si>
  <si>
    <t>K12</t>
  </si>
  <si>
    <t>K13</t>
  </si>
  <si>
    <t>K13-2</t>
  </si>
  <si>
    <t>K13-1</t>
  </si>
  <si>
    <t>K13-3</t>
  </si>
  <si>
    <t>K13-4</t>
  </si>
  <si>
    <t>K13-5</t>
  </si>
  <si>
    <t>K13-6</t>
  </si>
  <si>
    <t>K13-7</t>
  </si>
  <si>
    <t>K14</t>
  </si>
  <si>
    <t>K15</t>
  </si>
  <si>
    <t>L1-&gt;L2</t>
  </si>
  <si>
    <t>L2-&gt;L</t>
  </si>
  <si>
    <t>L1</t>
  </si>
  <si>
    <t>L2</t>
  </si>
  <si>
    <t>M1-&gt;M2</t>
  </si>
  <si>
    <t>M2-&gt;M3</t>
  </si>
  <si>
    <t>M3-&gt;M4</t>
  </si>
  <si>
    <t>M4-&gt;M5</t>
  </si>
  <si>
    <t>M5-1-&gt;M5-2</t>
  </si>
  <si>
    <t>M5-2-&gt;M5</t>
  </si>
  <si>
    <t>M5-&gt;M6</t>
  </si>
  <si>
    <t>M6-&gt;M7</t>
  </si>
  <si>
    <t>M7-&gt;M8</t>
  </si>
  <si>
    <t>M8-&gt;M9</t>
  </si>
  <si>
    <t>M9-&gt;M10</t>
  </si>
  <si>
    <t>M10-&gt;M11</t>
  </si>
  <si>
    <t>M11-&gt;M12</t>
  </si>
  <si>
    <t>M12-&gt;M13</t>
  </si>
  <si>
    <t>M1</t>
  </si>
  <si>
    <t>M4</t>
  </si>
  <si>
    <t>M5</t>
  </si>
  <si>
    <t>M6</t>
  </si>
  <si>
    <t>M7</t>
  </si>
  <si>
    <t>M8</t>
  </si>
  <si>
    <t>M9</t>
  </si>
  <si>
    <t>M10</t>
  </si>
  <si>
    <t>M11</t>
  </si>
  <si>
    <t>M12</t>
  </si>
  <si>
    <t>N1-&gt;N2</t>
  </si>
  <si>
    <t>N2-&gt;N</t>
  </si>
  <si>
    <t>N1</t>
  </si>
  <si>
    <t>N2</t>
  </si>
  <si>
    <t>O1-&gt;O2</t>
  </si>
  <si>
    <t>O2-&gt;O3</t>
  </si>
  <si>
    <t>O3-&gt;O4</t>
  </si>
  <si>
    <t>O4-&gt;O5</t>
  </si>
  <si>
    <t>O5-1-&gt;O5</t>
  </si>
  <si>
    <t>O5-&gt;O6</t>
  </si>
  <si>
    <t>O6-&gt;O7</t>
  </si>
  <si>
    <t>O7-1-&gt;O7-2</t>
  </si>
  <si>
    <t>O7-2-&gt;O7-3</t>
  </si>
  <si>
    <t>O7-3-&gt;O7-4</t>
  </si>
  <si>
    <t>O7-4-&gt;O7</t>
  </si>
  <si>
    <t>O7-&gt;O8</t>
  </si>
  <si>
    <t>O8-&gt;O8.5</t>
  </si>
  <si>
    <t>O8.5-&gt;O9</t>
  </si>
  <si>
    <t>O9-&gt;O10</t>
  </si>
  <si>
    <t>O10-1-&gt;O10-2</t>
  </si>
  <si>
    <t>O10-2-&gt;O10-3</t>
  </si>
  <si>
    <t>O10-3-&gt;O10-4</t>
  </si>
  <si>
    <t>O10-4-&gt;O10</t>
  </si>
  <si>
    <t>O10-&gt;O11</t>
  </si>
  <si>
    <t>O11-&gt;O12</t>
  </si>
  <si>
    <t>O12-&gt;O13</t>
  </si>
  <si>
    <t>O13-1-&gt;O13-2</t>
  </si>
  <si>
    <t>O13-2-&gt;O13-3</t>
  </si>
  <si>
    <t>O13-3-&gt;O13</t>
  </si>
  <si>
    <t>O13-4-&gt;O13</t>
  </si>
  <si>
    <t>O13-&gt;O14</t>
  </si>
  <si>
    <t>O1</t>
  </si>
  <si>
    <t>O2</t>
  </si>
  <si>
    <t>O3</t>
  </si>
  <si>
    <t>O4</t>
  </si>
  <si>
    <t>O5</t>
  </si>
  <si>
    <t>O6</t>
  </si>
  <si>
    <t>O7</t>
  </si>
  <si>
    <t>O8</t>
  </si>
  <si>
    <t>O8.5</t>
  </si>
  <si>
    <t>O9</t>
  </si>
  <si>
    <t>O10</t>
  </si>
  <si>
    <t>O11</t>
  </si>
  <si>
    <t>O12</t>
  </si>
  <si>
    <t>O13</t>
  </si>
  <si>
    <t>Q1-&gt;Q2</t>
  </si>
  <si>
    <t>Q2-&gt;Q3</t>
  </si>
  <si>
    <t>Q3-&gt;Q4</t>
  </si>
  <si>
    <t>Q4-&gt;Q5</t>
  </si>
  <si>
    <t>Q5-&gt;Q6</t>
  </si>
  <si>
    <t>Q6-&gt;Q7</t>
  </si>
  <si>
    <t>Q7-&gt;Q8</t>
  </si>
  <si>
    <t>Q8-1-&gt;Q8-2</t>
  </si>
  <si>
    <t>Q8-2-&gt;Q8-3</t>
  </si>
  <si>
    <t>Q8-3-&gt;Q8-4</t>
  </si>
  <si>
    <t>Q8-4-&gt;Q8</t>
  </si>
  <si>
    <t>Q8-&gt;Q9</t>
  </si>
  <si>
    <t>Q9-&gt;Q10</t>
  </si>
  <si>
    <t>Q10-1-&gt;Q10-2</t>
  </si>
  <si>
    <t>Q10-2-&gt;Q10-3</t>
  </si>
  <si>
    <t>Q10-3-&gt;Q10-4</t>
  </si>
  <si>
    <t>Q10-4-&gt;Q10-5</t>
  </si>
  <si>
    <t>Q10-5-&gt;Q10-6</t>
  </si>
  <si>
    <t>Q10-6-&gt;Q10-7</t>
  </si>
  <si>
    <t>Q10-7-&gt;Q10</t>
  </si>
  <si>
    <t>Q10-&gt;Q11</t>
  </si>
  <si>
    <t>Q11-&gt;Q12</t>
  </si>
  <si>
    <t>Q12-&gt;Q13</t>
  </si>
  <si>
    <t>Q13-&gt;Q14</t>
  </si>
  <si>
    <t>Q14-1-&gt;Q14</t>
  </si>
  <si>
    <t>Q14-&gt;Q15</t>
  </si>
  <si>
    <t>Q15-&gt;Q16</t>
  </si>
  <si>
    <t>Q16-&gt;Q17</t>
  </si>
  <si>
    <t>Q17-&gt;Q18</t>
  </si>
  <si>
    <t>Q18-1-&gt;Q18-2</t>
  </si>
  <si>
    <t>Q18-2-&gt;Q18-3</t>
  </si>
  <si>
    <t>Q18-3-&gt;Q18-4</t>
  </si>
  <si>
    <t>Q18-4-1-&gt;Q18-4</t>
  </si>
  <si>
    <t>Q18-4-&gt;Q18-5</t>
  </si>
  <si>
    <t>Q18-5-&gt;Q18-6</t>
  </si>
  <si>
    <t>Q18-6-&gt;Q18-7</t>
  </si>
  <si>
    <t>Q18-7-1-&gt;Q18-7-2</t>
  </si>
  <si>
    <t>Q18-7-2-&gt;Q18-7-3</t>
  </si>
  <si>
    <t>Q18-7-3-&gt;Q18-7</t>
  </si>
  <si>
    <t>Q18-7-&gt;Q18-8</t>
  </si>
  <si>
    <t>Q18-8-&gt;Q18-9</t>
  </si>
  <si>
    <t>Q18-9-&gt;Q18</t>
  </si>
  <si>
    <t>Q18-&gt;Q19</t>
  </si>
  <si>
    <t>Q19-&gt;Q20</t>
  </si>
  <si>
    <t>Q20-&gt;Q21</t>
  </si>
  <si>
    <t>Q1</t>
  </si>
  <si>
    <t>Q2</t>
  </si>
  <si>
    <t>Q3</t>
  </si>
  <si>
    <t>Q4</t>
  </si>
  <si>
    <t>Q5</t>
  </si>
  <si>
    <t>Q6</t>
  </si>
  <si>
    <t>Q7</t>
  </si>
  <si>
    <t>Q8</t>
  </si>
  <si>
    <t>Q9</t>
  </si>
  <si>
    <t>Q10</t>
  </si>
  <si>
    <t>Q11</t>
  </si>
  <si>
    <t>Q12</t>
  </si>
  <si>
    <t>Q13</t>
  </si>
  <si>
    <t>Q14</t>
  </si>
  <si>
    <t>Q15</t>
  </si>
  <si>
    <t>Q16</t>
  </si>
  <si>
    <t>Q17</t>
  </si>
  <si>
    <t>Q18</t>
  </si>
  <si>
    <t>Q19</t>
  </si>
  <si>
    <t>Q20</t>
  </si>
  <si>
    <t>R1-&gt;R2</t>
  </si>
  <si>
    <t>R2-&gt;R3</t>
  </si>
  <si>
    <t>R3-&gt;R4</t>
  </si>
  <si>
    <t>R4-&gt;R5</t>
  </si>
  <si>
    <t>R5-&gt;R6</t>
  </si>
  <si>
    <t>R6-&gt;R7</t>
  </si>
  <si>
    <t>R7-&gt;R8</t>
  </si>
  <si>
    <t>R8-&gt;R9</t>
  </si>
  <si>
    <t>R9-&gt;R10</t>
  </si>
  <si>
    <t>R10-&gt;R11</t>
  </si>
  <si>
    <t>R11-&gt;R12</t>
  </si>
  <si>
    <t>R121-&gt;R122</t>
  </si>
  <si>
    <t>R122-&gt;R123</t>
  </si>
  <si>
    <t>R123-&gt;R12</t>
  </si>
  <si>
    <t>R12-&gt;R13</t>
  </si>
  <si>
    <t>R13-&gt;R14</t>
  </si>
  <si>
    <t>R14-&gt;R15</t>
  </si>
  <si>
    <t>R15-&gt;R16</t>
  </si>
  <si>
    <t>R16-&gt;R17</t>
  </si>
  <si>
    <t>R17-&gt;R18</t>
  </si>
  <si>
    <t>R18-&gt;R</t>
  </si>
  <si>
    <t>R1</t>
  </si>
  <si>
    <t>R2</t>
  </si>
  <si>
    <t>R3</t>
  </si>
  <si>
    <t>R4</t>
  </si>
  <si>
    <t>R5</t>
  </si>
  <si>
    <t>R6</t>
  </si>
  <si>
    <t>R7</t>
  </si>
  <si>
    <t>R8</t>
  </si>
  <si>
    <t>R9</t>
  </si>
  <si>
    <t>R10</t>
  </si>
  <si>
    <t>R11</t>
  </si>
  <si>
    <t>R121</t>
  </si>
  <si>
    <t>R122</t>
  </si>
  <si>
    <t>R123</t>
  </si>
  <si>
    <t>R12</t>
  </si>
  <si>
    <t>R13</t>
  </si>
  <si>
    <t>R14</t>
  </si>
  <si>
    <t>R15</t>
  </si>
  <si>
    <t>R16</t>
  </si>
  <si>
    <t>R17</t>
  </si>
  <si>
    <t>R18</t>
  </si>
  <si>
    <t>S31-&gt;S32</t>
  </si>
  <si>
    <t>S32-&gt;S3</t>
  </si>
  <si>
    <t>S1-&gt;S2</t>
  </si>
  <si>
    <t>S2-&gt;S3</t>
  </si>
  <si>
    <t>S3-&gt;S</t>
  </si>
  <si>
    <t>S31</t>
  </si>
  <si>
    <t>S32</t>
  </si>
  <si>
    <t>S1</t>
  </si>
  <si>
    <t>S2</t>
  </si>
  <si>
    <t>S3</t>
  </si>
  <si>
    <t>T1-&gt;T2</t>
  </si>
  <si>
    <t>T2-&gt;T3</t>
  </si>
  <si>
    <t>T3-&gt;T4</t>
  </si>
  <si>
    <t>T4-&gt;T5</t>
  </si>
  <si>
    <t>T5-&gt;T6</t>
  </si>
  <si>
    <t>T6-&gt;T7</t>
  </si>
  <si>
    <t>T7-&gt;T8</t>
  </si>
  <si>
    <t>T8-&gt;T9</t>
  </si>
  <si>
    <t>T9-&gt;T10</t>
  </si>
  <si>
    <t>T10-1-&gt;T10-2</t>
  </si>
  <si>
    <t>T10-2-&gt;T10-3</t>
  </si>
  <si>
    <t>T10-3-&gt;T10-4</t>
  </si>
  <si>
    <t>T10-4-&gt;T10-5</t>
  </si>
  <si>
    <t>T10-5-&gt;T10-6</t>
  </si>
  <si>
    <t>T10-6-&gt;T10-7</t>
  </si>
  <si>
    <t>T10-7-&gt;T10-8</t>
  </si>
  <si>
    <t>T10-8-&gt;T10-9</t>
  </si>
  <si>
    <t>T10-9-&gt;T10-10</t>
  </si>
  <si>
    <t>T10-10-&gt;T10</t>
  </si>
  <si>
    <t>T10-&gt;T11</t>
  </si>
  <si>
    <t>T11-&gt;T12</t>
  </si>
  <si>
    <t>T12-&gt;T</t>
  </si>
  <si>
    <t>T1</t>
  </si>
  <si>
    <t>T2</t>
  </si>
  <si>
    <t>T3</t>
  </si>
  <si>
    <t>T4</t>
  </si>
  <si>
    <t>T5</t>
  </si>
  <si>
    <t>T6</t>
  </si>
  <si>
    <t>T7</t>
  </si>
  <si>
    <t>T8</t>
  </si>
  <si>
    <t>T9</t>
  </si>
  <si>
    <t>T10</t>
  </si>
  <si>
    <t>T11</t>
  </si>
  <si>
    <t>T12</t>
  </si>
  <si>
    <t>TRAVESSIAS</t>
  </si>
  <si>
    <t>TM4-&gt;TJ4</t>
  </si>
  <si>
    <t>TM4</t>
  </si>
  <si>
    <t>3,50 X 1,50</t>
  </si>
  <si>
    <t>GALERIA</t>
  </si>
  <si>
    <t>3,50 x 1,50 m</t>
  </si>
  <si>
    <t>TUBO PA-3 (m)</t>
  </si>
  <si>
    <t>H1-&gt;H2</t>
  </si>
  <si>
    <t>H2-&gt;H3</t>
  </si>
  <si>
    <t>H3-&gt;H4</t>
  </si>
  <si>
    <t>H4-&gt;H5</t>
  </si>
  <si>
    <t>H5-&gt;H6</t>
  </si>
  <si>
    <t>H6-1-&gt;H6-2</t>
  </si>
  <si>
    <t>H6-2-&gt;H6-3</t>
  </si>
  <si>
    <t>H6-3-&gt;H6</t>
  </si>
  <si>
    <t>H6-4-&gt;H6</t>
  </si>
  <si>
    <t>H6-&gt;H7</t>
  </si>
  <si>
    <t>H7-&gt;H8</t>
  </si>
  <si>
    <t>H8-&gt;H9</t>
  </si>
  <si>
    <t>H9-&gt;H10</t>
  </si>
  <si>
    <t>H10-&gt;H11</t>
  </si>
  <si>
    <t>H11-&gt;H12</t>
  </si>
  <si>
    <t>H1</t>
  </si>
  <si>
    <t>H2</t>
  </si>
  <si>
    <t>H3</t>
  </si>
  <si>
    <t>H4</t>
  </si>
  <si>
    <t>H5</t>
  </si>
  <si>
    <t>H6</t>
  </si>
  <si>
    <t>H7</t>
  </si>
  <si>
    <t>H8</t>
  </si>
  <si>
    <t>H9</t>
  </si>
  <si>
    <t>H10</t>
  </si>
  <si>
    <t>H11</t>
  </si>
  <si>
    <t>I1-&gt;I2</t>
  </si>
  <si>
    <t>I2-&gt;I3</t>
  </si>
  <si>
    <t>I3-&gt;I4</t>
  </si>
  <si>
    <t>I4-1-&gt;I4</t>
  </si>
  <si>
    <t>I4-&gt;I5</t>
  </si>
  <si>
    <t>I5-&gt;I6</t>
  </si>
  <si>
    <t>I1</t>
  </si>
  <si>
    <t>I2</t>
  </si>
  <si>
    <t>I3</t>
  </si>
  <si>
    <t>I4</t>
  </si>
  <si>
    <t>I5</t>
  </si>
  <si>
    <t>BACIA U</t>
  </si>
  <si>
    <t>U1-&gt;U2</t>
  </si>
  <si>
    <t>U2-&gt;U3</t>
  </si>
  <si>
    <t>U3-1-&gt;U3</t>
  </si>
  <si>
    <t>U3-&gt;U4</t>
  </si>
  <si>
    <t>U4-&gt;U5</t>
  </si>
  <si>
    <t>U5-&gt;U6</t>
  </si>
  <si>
    <t>U6-1-&gt;U6</t>
  </si>
  <si>
    <t>U6-&gt;U7</t>
  </si>
  <si>
    <t>U7-&gt;U8</t>
  </si>
  <si>
    <t>U8-&gt;U9</t>
  </si>
  <si>
    <t>U9-&gt;U10</t>
  </si>
  <si>
    <t>U10-&gt;U11</t>
  </si>
  <si>
    <t>U11-1-&gt;U11</t>
  </si>
  <si>
    <t>U11-&gt;U12</t>
  </si>
  <si>
    <t>U12-1-&gt;U12-2</t>
  </si>
  <si>
    <t>U12-2-&gt;U12</t>
  </si>
  <si>
    <t>U12-&gt;U13</t>
  </si>
  <si>
    <t>U13-&gt;U14</t>
  </si>
  <si>
    <t>U14-&gt;U15</t>
  </si>
  <si>
    <t>U15-&gt;U</t>
  </si>
  <si>
    <t>U1</t>
  </si>
  <si>
    <t>U2</t>
  </si>
  <si>
    <t>U3</t>
  </si>
  <si>
    <t>U4</t>
  </si>
  <si>
    <t>U5</t>
  </si>
  <si>
    <t>U6</t>
  </si>
  <si>
    <t>U7</t>
  </si>
  <si>
    <t>U8</t>
  </si>
  <si>
    <t>U9</t>
  </si>
  <si>
    <t>U10</t>
  </si>
  <si>
    <t>U11</t>
  </si>
  <si>
    <t>U12</t>
  </si>
  <si>
    <t>U13</t>
  </si>
  <si>
    <t>U14</t>
  </si>
  <si>
    <t>U15</t>
  </si>
  <si>
    <t>BOCA Ø 0,80</t>
  </si>
  <si>
    <t>BOCA Ø 1,00</t>
  </si>
  <si>
    <t>Boca 3,50x1,50</t>
  </si>
  <si>
    <t>Total de PV's</t>
  </si>
  <si>
    <t>desc. caixa ralo</t>
  </si>
  <si>
    <t>p/unid.</t>
  </si>
  <si>
    <t>ver memória anexa de escavação por trecho</t>
  </si>
  <si>
    <t>Acrécimo de 25% para preenchimento dos vazios da pedra de mão</t>
  </si>
  <si>
    <t>Galeria 3,50 x 1,50</t>
  </si>
  <si>
    <t xml:space="preserve">BOCA Ø 0,40 </t>
  </si>
  <si>
    <t xml:space="preserve">BOCA Ø 0,60 </t>
  </si>
  <si>
    <t>Boca 3,50 x 1,50 m</t>
  </si>
  <si>
    <t>C1-&gt;C2</t>
  </si>
  <si>
    <t>C2-&gt;C3</t>
  </si>
  <si>
    <t>C3-&gt;C4</t>
  </si>
  <si>
    <t>C4-&gt;C5</t>
  </si>
  <si>
    <t>C5-&gt;C6</t>
  </si>
  <si>
    <t>C6-&gt;C7</t>
  </si>
  <si>
    <t>Arrancamento de Paralelos</t>
  </si>
  <si>
    <t>SERVIÇO DE COMPLEMENTAÇÃO DA INFRAESTRUTURA INCLUINDO PAVIMENTAÇÃO E DRENAGEM EM DIVERSAS RUAS NOS BAIRROS PACHECO E SACRAMENTO NO MUNICÍPIO DE SÃO GONÇALO</t>
  </si>
  <si>
    <t xml:space="preserve">12 MESES </t>
  </si>
  <si>
    <t>11</t>
  </si>
  <si>
    <t>12</t>
  </si>
  <si>
    <t>11º</t>
  </si>
  <si>
    <t>12º</t>
  </si>
  <si>
    <t>Quantidade Total</t>
  </si>
  <si>
    <t>Diferença</t>
  </si>
  <si>
    <t>Período (dias)</t>
  </si>
  <si>
    <t>H/dias</t>
  </si>
  <si>
    <t>MARCAÇÃO DE OBRA TOTAL</t>
  </si>
  <si>
    <t>Rev 0</t>
  </si>
  <si>
    <t>Proporção</t>
  </si>
  <si>
    <t>25% do volume da Pedra Telford para o preenchimento dos vazios (Filler para Pedra Telford)</t>
  </si>
  <si>
    <t>Filler para Pedra Telford</t>
  </si>
  <si>
    <t>MATERIAL DE 2ª CATEGORIA</t>
  </si>
  <si>
    <t>I0= 12/2021</t>
  </si>
  <si>
    <t>EMOP - 12/2021</t>
  </si>
  <si>
    <t xml:space="preserve">Troca de solo </t>
  </si>
  <si>
    <t>RUA NAZÁRIO MACHADO</t>
  </si>
  <si>
    <t>RUA DOMÍCIO PORTO FILHO</t>
  </si>
  <si>
    <t>Demolição CBUQ</t>
  </si>
  <si>
    <t>volume= área x 0,05 m de espessura</t>
  </si>
  <si>
    <t>LICITAÇÃO NA MODALIDADE CONCORRÊNCIA PÚBLICA Nº                 2022</t>
  </si>
  <si>
    <t>PACHECO E SACRAMENTO</t>
  </si>
  <si>
    <t>Total de determinação: alternado, 01 em cada bordo e 01 no eixo a cada estaca</t>
  </si>
  <si>
    <t>Vala não escorada</t>
  </si>
  <si>
    <t>Vala Escorada</t>
  </si>
  <si>
    <t>SECRETARIA MUNICIPAL DE COMPRAS E SUPRIMENTOS</t>
  </si>
  <si>
    <t>ANEXO III</t>
  </si>
  <si>
    <t>ANEXO V - CRONOGRAMA FÍSICO-FINANCEIRO</t>
  </si>
  <si>
    <t xml:space="preserve">ANEXO XIII - CRONOGRAMA DE DESEMBOLSO MÁXIMO FINANCEIRO </t>
  </si>
  <si>
    <t>ANEXO IV - ADMINISTRAÇÃO LOCAL DO CANTEIRO DE OBRAS: MÃO DE OBRA DA ADMINISTRAÇÃO LOCAL INCLUSIVE ACOMPANHAMENTO</t>
  </si>
  <si>
    <t>ANEXO XIV - BDI    (DESONERADO)</t>
  </si>
  <si>
    <t>ANEXO VII</t>
  </si>
</sst>
</file>

<file path=xl/styles.xml><?xml version="1.0" encoding="utf-8"?>
<styleSheet xmlns="http://schemas.openxmlformats.org/spreadsheetml/2006/main" xmlns:mc="http://schemas.openxmlformats.org/markup-compatibility/2006" xmlns:x14ac="http://schemas.microsoft.com/office/spreadsheetml/2009/9/ac" mc:Ignorable="x14ac">
  <numFmts count="51">
    <numFmt numFmtId="44" formatCode="_-&quot;R$&quot;\ * #,##0.00_-;\-&quot;R$&quot;\ * #,##0.00_-;_-&quot;R$&quot;\ * &quot;-&quot;??_-;_-@_-"/>
    <numFmt numFmtId="43" formatCode="_-* #,##0.00_-;\-* #,##0.00_-;_-* &quot;-&quot;??_-;_-@_-"/>
    <numFmt numFmtId="164" formatCode="#,##0.00&quot;un&quot;"/>
    <numFmt numFmtId="165" formatCode="#,#00.00\ &quot;t&quot;"/>
    <numFmt numFmtId="166" formatCode="_(* #,##0.00_);_(* \(#,##0.00\);_(* &quot;-&quot;??_);_(@_)"/>
    <numFmt numFmtId="167" formatCode="_ * #,##0.00_ ;_ * \-#,##0.00_ ;_ * &quot;-&quot;??_ ;_ @_ "/>
    <numFmt numFmtId="168" formatCode="&quot;R$ &quot;#,##0.00"/>
    <numFmt numFmtId="169" formatCode="&quot;R$ &quot;#,##0_);[Red]&quot;(R$ &quot;#,##0\)"/>
    <numFmt numFmtId="170" formatCode="#,##0.00&quot;m²&quot;"/>
    <numFmt numFmtId="171" formatCode="0.00\ &quot;Horas&quot;"/>
    <numFmt numFmtId="172" formatCode="_(&quot;R$&quot;* #,##0.00_);_(&quot;R$&quot;* \(#,##0.00\);_(&quot;R$&quot;* &quot;-&quot;??_);_(@_)"/>
    <numFmt numFmtId="173" formatCode="0\ &quot;meses&quot;"/>
    <numFmt numFmtId="174" formatCode="#,##0.00&quot; t&quot;"/>
    <numFmt numFmtId="175" formatCode="_(* #,##0.00_);_(* \(#,##0.00\);_(* \-??_);_(@_)"/>
    <numFmt numFmtId="176" formatCode="0\ &quot;DIAS&quot;"/>
    <numFmt numFmtId="177" formatCode="0.0000"/>
    <numFmt numFmtId="178" formatCode="_-* #,##0.0000_-;\-* #,##0.0000_-;_-* &quot;-&quot;??_-;_-@_-"/>
    <numFmt numFmtId="179" formatCode="_(* #,##0.0000_);_(* \(#,##0.0000\);_(* &quot;-&quot;??_);_(@_)"/>
    <numFmt numFmtId="180" formatCode="_-* #,##0.0000_-;\-* #,##0.0000_-;_-* &quot;-&quot;???_-;_-@_-"/>
    <numFmt numFmtId="181" formatCode="#,#00.00\ &quot;m²&quot;"/>
    <numFmt numFmtId="182" formatCode="&quot;R$&quot;\ #,##0.00"/>
    <numFmt numFmtId="183" formatCode="0.0"/>
    <numFmt numFmtId="184" formatCode="&quot;R$ &quot;#,##0.00_);\(&quot;R$ &quot;#,##0.00\)"/>
    <numFmt numFmtId="185" formatCode="#,##0.00\ &quot;m²&quot;"/>
    <numFmt numFmtId="186" formatCode="0.0000%"/>
    <numFmt numFmtId="187" formatCode="mm/yy"/>
    <numFmt numFmtId="188" formatCode="0.00&quot;m&quot;"/>
    <numFmt numFmtId="189" formatCode="0.00\ &quot;un&quot;"/>
    <numFmt numFmtId="190" formatCode="0.00\ &quot;Dias&quot;"/>
    <numFmt numFmtId="191" formatCode="_-* #,##0.000_-;\-* #,##0.000_-;_-* &quot;-&quot;??_-;_-@_-"/>
    <numFmt numFmtId="192" formatCode="0.0%"/>
    <numFmt numFmtId="193" formatCode="_-* #,##0_-;\-* #,##0_-;_-* &quot;-&quot;??_-;_-@_-"/>
    <numFmt numFmtId="194" formatCode="0.00\ &quot;m²/un&quot;"/>
    <numFmt numFmtId="195" formatCode="_(* #,##0.000_);_(* \(#,##0.000\);_(* &quot;-&quot;??_);_(@_)"/>
    <numFmt numFmtId="196" formatCode="0.000"/>
    <numFmt numFmtId="197" formatCode="#,#00.00\ &quot;m&quot;"/>
    <numFmt numFmtId="198" formatCode="0.00\ &quot;m&quot;"/>
    <numFmt numFmtId="199" formatCode="0.000\ &quot;ha&quot;"/>
    <numFmt numFmtId="200" formatCode="#,##0.00\ &quot;un&quot;"/>
    <numFmt numFmtId="201" formatCode="#,##0.0000"/>
    <numFmt numFmtId="202" formatCode="0\ &quot;un&quot;"/>
    <numFmt numFmtId="203" formatCode="#,#00.00\ &quot;m³&quot;"/>
    <numFmt numFmtId="204" formatCode="#,##0.00&quot; m&quot;"/>
    <numFmt numFmtId="205" formatCode="0.00\ &quot;m³&quot;"/>
    <numFmt numFmtId="206" formatCode="0.00\ &quot;t&quot;"/>
    <numFmt numFmtId="207" formatCode="0.00000"/>
    <numFmt numFmtId="208" formatCode="0.00\ &quot;placas por rua&quot;"/>
    <numFmt numFmtId="209" formatCode="0.00\ &quot;placa c/ 40m&quot;"/>
    <numFmt numFmtId="210" formatCode="0.00\ &quot;placa por rua&quot;"/>
    <numFmt numFmtId="211" formatCode="0.00\ &quot;ruas&quot;"/>
    <numFmt numFmtId="212" formatCode="0.00\ &quot;placa c/ 100m de rua&quot;"/>
  </numFmts>
  <fonts count="85">
    <font>
      <sz val="10"/>
      <name val="Arial"/>
      <charset val="134"/>
    </font>
    <font>
      <sz val="10"/>
      <name val="Times New Roman"/>
      <family val="1"/>
    </font>
    <font>
      <sz val="8"/>
      <name val="Times New Roman"/>
      <family val="1"/>
    </font>
    <font>
      <b/>
      <sz val="12"/>
      <name val="Times New Roman"/>
      <family val="1"/>
    </font>
    <font>
      <b/>
      <sz val="10"/>
      <name val="Arial"/>
      <family val="2"/>
    </font>
    <font>
      <sz val="10"/>
      <color indexed="10"/>
      <name val="Arial"/>
      <family val="2"/>
    </font>
    <font>
      <b/>
      <sz val="10"/>
      <name val="Times New Roman"/>
      <family val="1"/>
    </font>
    <font>
      <sz val="9"/>
      <name val="Arial"/>
      <family val="2"/>
    </font>
    <font>
      <b/>
      <sz val="8"/>
      <name val="Arial"/>
      <family val="2"/>
    </font>
    <font>
      <sz val="12"/>
      <name val="Arial"/>
      <family val="2"/>
    </font>
    <font>
      <b/>
      <sz val="12"/>
      <name val="Arial"/>
      <family val="2"/>
    </font>
    <font>
      <sz val="8"/>
      <name val="Arial"/>
      <family val="2"/>
    </font>
    <font>
      <b/>
      <sz val="14"/>
      <name val="Times New Roman"/>
      <family val="1"/>
    </font>
    <font>
      <b/>
      <sz val="11"/>
      <name val="Arial"/>
      <family val="2"/>
    </font>
    <font>
      <sz val="11"/>
      <name val="Arial"/>
      <family val="2"/>
    </font>
    <font>
      <b/>
      <sz val="14"/>
      <name val="Arial"/>
      <family val="2"/>
    </font>
    <font>
      <b/>
      <sz val="9"/>
      <name val="Times New Roman"/>
      <family val="1"/>
    </font>
    <font>
      <sz val="12"/>
      <color indexed="63"/>
      <name val="Arial"/>
      <family val="2"/>
    </font>
    <font>
      <b/>
      <sz val="12"/>
      <color indexed="63"/>
      <name val="Arial"/>
      <family val="2"/>
    </font>
    <font>
      <b/>
      <sz val="9"/>
      <name val="Arial"/>
      <family val="2"/>
    </font>
    <font>
      <sz val="9"/>
      <name val="Calibri"/>
      <family val="2"/>
      <scheme val="minor"/>
    </font>
    <font>
      <sz val="20"/>
      <name val="Arial"/>
      <family val="2"/>
    </font>
    <font>
      <b/>
      <sz val="9"/>
      <name val="Calibri"/>
      <family val="2"/>
      <scheme val="minor"/>
    </font>
    <font>
      <sz val="8"/>
      <color indexed="12"/>
      <name val="Arial"/>
      <family val="2"/>
    </font>
    <font>
      <sz val="8"/>
      <color rgb="FFFF0000"/>
      <name val="Calibri"/>
      <family val="2"/>
      <scheme val="minor"/>
    </font>
    <font>
      <b/>
      <sz val="8"/>
      <color rgb="FFFF0000"/>
      <name val="Calibri"/>
      <family val="2"/>
      <scheme val="minor"/>
    </font>
    <font>
      <b/>
      <sz val="8"/>
      <color indexed="12"/>
      <name val="Arial"/>
      <family val="2"/>
    </font>
    <font>
      <sz val="8"/>
      <color rgb="FF0000FF"/>
      <name val="Arial"/>
      <family val="2"/>
    </font>
    <font>
      <sz val="8"/>
      <color theme="5" tint="-0.249977111117893"/>
      <name val="Arial"/>
      <family val="2"/>
    </font>
    <font>
      <sz val="8"/>
      <color indexed="60"/>
      <name val="Arial"/>
      <family val="2"/>
    </font>
    <font>
      <b/>
      <sz val="8"/>
      <color theme="5" tint="-0.249977111117893"/>
      <name val="Arial"/>
      <family val="2"/>
    </font>
    <font>
      <u val="singleAccounting"/>
      <sz val="8"/>
      <name val="Arial"/>
      <family val="2"/>
    </font>
    <font>
      <sz val="8"/>
      <color theme="1"/>
      <name val="Arial"/>
      <family val="2"/>
    </font>
    <font>
      <b/>
      <sz val="12"/>
      <name val="Century Gothic"/>
      <family val="2"/>
    </font>
    <font>
      <b/>
      <sz val="9"/>
      <name val="Century Gothic"/>
      <family val="2"/>
    </font>
    <font>
      <sz val="9"/>
      <name val="Century Gothic"/>
      <family val="2"/>
    </font>
    <font>
      <b/>
      <i/>
      <sz val="9"/>
      <name val="Century Gothic"/>
      <family val="2"/>
    </font>
    <font>
      <b/>
      <sz val="8"/>
      <name val="Century Gothic"/>
      <family val="2"/>
    </font>
    <font>
      <sz val="8"/>
      <name val="Century Gothic"/>
      <family val="2"/>
    </font>
    <font>
      <sz val="12"/>
      <color rgb="FFFF0000"/>
      <name val="Arial"/>
      <family val="2"/>
    </font>
    <font>
      <sz val="12"/>
      <color indexed="60"/>
      <name val="Arial"/>
      <family val="2"/>
    </font>
    <font>
      <sz val="12"/>
      <color indexed="10"/>
      <name val="Arial"/>
      <family val="2"/>
    </font>
    <font>
      <b/>
      <sz val="16"/>
      <name val="Arial"/>
      <family val="2"/>
    </font>
    <font>
      <sz val="16"/>
      <name val="Arial"/>
      <family val="2"/>
    </font>
    <font>
      <b/>
      <sz val="12"/>
      <color rgb="FF0000FF"/>
      <name val="Arial"/>
      <family val="2"/>
    </font>
    <font>
      <sz val="12"/>
      <color indexed="12"/>
      <name val="Arial"/>
      <family val="2"/>
    </font>
    <font>
      <b/>
      <sz val="12"/>
      <color indexed="12"/>
      <name val="Arial"/>
      <family val="2"/>
    </font>
    <font>
      <b/>
      <sz val="12"/>
      <color theme="3"/>
      <name val="Arial"/>
      <family val="2"/>
    </font>
    <font>
      <sz val="12"/>
      <color theme="3"/>
      <name val="Arial"/>
      <family val="2"/>
    </font>
    <font>
      <b/>
      <i/>
      <sz val="12"/>
      <name val="Arial"/>
      <family val="2"/>
    </font>
    <font>
      <sz val="12"/>
      <color rgb="FF0000FF"/>
      <name val="Arial"/>
      <family val="2"/>
    </font>
    <font>
      <sz val="14"/>
      <name val="Arial"/>
      <family val="2"/>
    </font>
    <font>
      <i/>
      <sz val="12"/>
      <name val="Arial"/>
      <family val="2"/>
    </font>
    <font>
      <sz val="12"/>
      <color rgb="FF000000"/>
      <name val="Arial"/>
      <family val="2"/>
    </font>
    <font>
      <b/>
      <sz val="12"/>
      <color rgb="FFFF0000"/>
      <name val="Arial"/>
      <family val="2"/>
    </font>
    <font>
      <sz val="11"/>
      <name val="Calibri"/>
      <family val="2"/>
      <scheme val="minor"/>
    </font>
    <font>
      <b/>
      <sz val="14"/>
      <color rgb="FFFF0000"/>
      <name val="Arial"/>
      <family val="2"/>
    </font>
    <font>
      <b/>
      <u/>
      <sz val="8"/>
      <name val="Arial"/>
      <family val="2"/>
    </font>
    <font>
      <b/>
      <i/>
      <sz val="8"/>
      <name val="Arial"/>
      <family val="2"/>
    </font>
    <font>
      <sz val="8"/>
      <color indexed="10"/>
      <name val="Arial"/>
      <family val="2"/>
    </font>
    <font>
      <b/>
      <sz val="10"/>
      <color indexed="8"/>
      <name val="Arial"/>
      <family val="2"/>
    </font>
    <font>
      <sz val="10"/>
      <color indexed="8"/>
      <name val="Arial"/>
      <family val="2"/>
    </font>
    <font>
      <sz val="14"/>
      <color indexed="12"/>
      <name val="Arial"/>
      <family val="2"/>
    </font>
    <font>
      <sz val="11"/>
      <color theme="1"/>
      <name val="Calibri"/>
      <family val="2"/>
      <scheme val="minor"/>
    </font>
    <font>
      <sz val="10"/>
      <color indexed="8"/>
      <name val="MS Sans Serif"/>
      <charset val="134"/>
    </font>
    <font>
      <b/>
      <sz val="18"/>
      <color theme="3"/>
      <name val="Cambria"/>
      <family val="1"/>
      <scheme val="major"/>
    </font>
    <font>
      <sz val="10"/>
      <color indexed="10"/>
      <name val="Times New Roman"/>
      <family val="1"/>
    </font>
    <font>
      <b/>
      <sz val="9"/>
      <name val="Calibri"/>
      <family val="2"/>
    </font>
    <font>
      <sz val="10"/>
      <name val="Arial"/>
      <family val="2"/>
    </font>
    <font>
      <sz val="12"/>
      <name val="Arial"/>
      <family val="2"/>
    </font>
    <font>
      <sz val="12"/>
      <color indexed="12"/>
      <name val="Arial"/>
      <family val="2"/>
    </font>
    <font>
      <b/>
      <sz val="12"/>
      <name val="Arial"/>
      <family val="2"/>
    </font>
    <font>
      <sz val="12"/>
      <color indexed="60"/>
      <name val="Arial"/>
      <family val="2"/>
    </font>
    <font>
      <b/>
      <sz val="12"/>
      <color rgb="FF0000FF"/>
      <name val="Arial"/>
      <family val="2"/>
    </font>
    <font>
      <sz val="10"/>
      <name val="Arial"/>
      <family val="2"/>
    </font>
    <font>
      <sz val="11"/>
      <name val="Arial"/>
      <family val="2"/>
    </font>
    <font>
      <b/>
      <sz val="8"/>
      <name val="Arial"/>
      <family val="2"/>
    </font>
    <font>
      <b/>
      <i/>
      <sz val="12"/>
      <name val="Arial"/>
      <family val="2"/>
    </font>
    <font>
      <sz val="8"/>
      <name val="Times New Roman"/>
      <family val="1"/>
    </font>
    <font>
      <b/>
      <sz val="8"/>
      <name val="Century Gothic"/>
      <family val="2"/>
    </font>
    <font>
      <sz val="8"/>
      <name val="Century Gothic"/>
      <family val="2"/>
    </font>
    <font>
      <b/>
      <i/>
      <sz val="9"/>
      <name val="Century Gothic"/>
      <family val="2"/>
    </font>
    <font>
      <sz val="9"/>
      <name val="Century Gothic"/>
      <family val="2"/>
    </font>
    <font>
      <sz val="12"/>
      <color rgb="FF0000FF"/>
      <name val="Arial"/>
      <family val="2"/>
    </font>
    <font>
      <sz val="10"/>
      <name val="Arial"/>
    </font>
  </fonts>
  <fills count="16">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theme="0"/>
        <bgColor indexed="64"/>
      </patternFill>
    </fill>
    <fill>
      <patternFill patternType="solid">
        <fgColor theme="0" tint="-0.14996795556505021"/>
        <bgColor indexed="64"/>
      </patternFill>
    </fill>
    <fill>
      <patternFill patternType="solid">
        <fgColor indexed="9"/>
        <bgColor indexed="26"/>
      </patternFill>
    </fill>
    <fill>
      <patternFill patternType="solid">
        <fgColor theme="0" tint="-0.14996795556505021"/>
        <bgColor indexed="26"/>
      </patternFill>
    </fill>
    <fill>
      <patternFill patternType="solid">
        <fgColor theme="6" tint="0.79995117038483843"/>
        <bgColor indexed="26"/>
      </patternFill>
    </fill>
    <fill>
      <patternFill patternType="solid">
        <fgColor indexed="65"/>
        <bgColor indexed="8"/>
      </patternFill>
    </fill>
    <fill>
      <patternFill patternType="solid">
        <fgColor theme="0" tint="-0.34998626667073579"/>
        <bgColor indexed="64"/>
      </patternFill>
    </fill>
    <fill>
      <patternFill patternType="solid">
        <fgColor theme="6" tint="0.39994506668294322"/>
        <bgColor indexed="64"/>
      </patternFill>
    </fill>
    <fill>
      <patternFill patternType="solid">
        <fgColor theme="0" tint="-0.249977111117893"/>
        <bgColor indexed="64"/>
      </patternFill>
    </fill>
    <fill>
      <patternFill patternType="solid">
        <fgColor indexed="22"/>
        <bgColor indexed="64"/>
      </patternFill>
    </fill>
    <fill>
      <patternFill patternType="solid">
        <fgColor rgb="FFFFFFCC"/>
        <bgColor indexed="64"/>
      </patternFill>
    </fill>
    <fill>
      <patternFill patternType="solid">
        <fgColor theme="4" tint="0.39997558519241921"/>
        <bgColor indexed="64"/>
      </patternFill>
    </fill>
  </fills>
  <borders count="160">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diagonal/>
    </border>
    <border>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style="medium">
        <color auto="1"/>
      </right>
      <top style="medium">
        <color auto="1"/>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bottom/>
      <diagonal/>
    </border>
    <border>
      <left/>
      <right style="medium">
        <color indexed="8"/>
      </right>
      <top/>
      <bottom/>
      <diagonal/>
    </border>
    <border>
      <left/>
      <right style="hair">
        <color indexed="8"/>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style="thin">
        <color indexed="8"/>
      </bottom>
      <diagonal/>
    </border>
    <border>
      <left/>
      <right/>
      <top style="medium">
        <color auto="1"/>
      </top>
      <bottom style="thin">
        <color indexed="8"/>
      </bottom>
      <diagonal/>
    </border>
    <border>
      <left/>
      <right style="thin">
        <color indexed="8"/>
      </right>
      <top style="medium">
        <color auto="1"/>
      </top>
      <bottom/>
      <diagonal/>
    </border>
    <border>
      <left style="thin">
        <color indexed="8"/>
      </left>
      <right style="thin">
        <color indexed="8"/>
      </right>
      <top style="medium">
        <color auto="1"/>
      </top>
      <bottom/>
      <diagonal/>
    </border>
    <border>
      <left style="thin">
        <color indexed="8"/>
      </left>
      <right style="thin">
        <color indexed="8"/>
      </right>
      <top/>
      <bottom/>
      <diagonal/>
    </border>
    <border>
      <left style="medium">
        <color auto="1"/>
      </left>
      <right style="thin">
        <color indexed="8"/>
      </right>
      <top style="thin">
        <color auto="1"/>
      </top>
      <bottom/>
      <diagonal/>
    </border>
    <border>
      <left style="medium">
        <color auto="1"/>
      </left>
      <right style="thin">
        <color indexed="8"/>
      </right>
      <top/>
      <bottom/>
      <diagonal/>
    </border>
    <border>
      <left style="medium">
        <color auto="1"/>
      </left>
      <right style="thin">
        <color indexed="8"/>
      </right>
      <top/>
      <bottom style="medium">
        <color auto="1"/>
      </bottom>
      <diagonal/>
    </border>
    <border>
      <left style="thin">
        <color indexed="8"/>
      </left>
      <right style="thin">
        <color indexed="8"/>
      </right>
      <top/>
      <bottom style="medium">
        <color auto="1"/>
      </bottom>
      <diagonal/>
    </border>
    <border>
      <left/>
      <right style="thin">
        <color indexed="8"/>
      </right>
      <top style="medium">
        <color auto="1"/>
      </top>
      <bottom style="thin">
        <color indexed="8"/>
      </bottom>
      <diagonal/>
    </border>
    <border>
      <left style="thin">
        <color indexed="8"/>
      </left>
      <right style="thin">
        <color indexed="8"/>
      </right>
      <top style="medium">
        <color auto="1"/>
      </top>
      <bottom style="thin">
        <color indexed="8"/>
      </bottom>
      <diagonal/>
    </border>
    <border>
      <left style="thin">
        <color auto="1"/>
      </left>
      <right/>
      <top/>
      <bottom/>
      <diagonal/>
    </border>
    <border>
      <left style="medium">
        <color auto="1"/>
      </left>
      <right style="thin">
        <color auto="1"/>
      </right>
      <top style="medium">
        <color auto="1"/>
      </top>
      <bottom/>
      <diagonal/>
    </border>
    <border>
      <left style="thin">
        <color auto="1"/>
      </left>
      <right/>
      <top style="medium">
        <color auto="1"/>
      </top>
      <bottom/>
      <diagonal/>
    </border>
    <border>
      <left/>
      <right style="thin">
        <color auto="1"/>
      </right>
      <top style="medium">
        <color auto="1"/>
      </top>
      <bottom/>
      <diagonal/>
    </border>
    <border>
      <left/>
      <right style="thin">
        <color auto="1"/>
      </right>
      <top/>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thin">
        <color auto="1"/>
      </top>
      <bottom style="hair">
        <color auto="1"/>
      </bottom>
      <diagonal/>
    </border>
    <border>
      <left/>
      <right/>
      <top style="thin">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right style="hair">
        <color auto="1"/>
      </right>
      <top style="thin">
        <color auto="1"/>
      </top>
      <bottom style="hair">
        <color auto="1"/>
      </bottom>
      <diagonal/>
    </border>
    <border>
      <left style="hair">
        <color auto="1"/>
      </left>
      <right style="medium">
        <color auto="1"/>
      </right>
      <top style="hair">
        <color auto="1"/>
      </top>
      <bottom style="hair">
        <color auto="1"/>
      </bottom>
      <diagonal/>
    </border>
    <border>
      <left/>
      <right style="hair">
        <color auto="1"/>
      </right>
      <top style="hair">
        <color auto="1"/>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style="medium">
        <color auto="1"/>
      </right>
      <top/>
      <bottom style="hair">
        <color auto="1"/>
      </bottom>
      <diagonal/>
    </border>
    <border>
      <left style="thin">
        <color auto="1"/>
      </left>
      <right style="thin">
        <color auto="1"/>
      </right>
      <top style="medium">
        <color auto="1"/>
      </top>
      <bottom/>
      <diagonal/>
    </border>
    <border>
      <left style="thin">
        <color auto="1"/>
      </left>
      <right style="thin">
        <color auto="1"/>
      </right>
      <top/>
      <bottom/>
      <diagonal/>
    </border>
    <border>
      <left/>
      <right style="thin">
        <color auto="1"/>
      </right>
      <top/>
      <bottom style="medium">
        <color auto="1"/>
      </bottom>
      <diagonal/>
    </border>
    <border>
      <left style="thin">
        <color auto="1"/>
      </left>
      <right style="thin">
        <color auto="1"/>
      </right>
      <top/>
      <bottom style="medium">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style="medium">
        <color auto="1"/>
      </bottom>
      <diagonal/>
    </border>
    <border>
      <left style="thin">
        <color auto="1"/>
      </left>
      <right style="medium">
        <color auto="1"/>
      </right>
      <top/>
      <bottom style="medium">
        <color auto="1"/>
      </bottom>
      <diagonal/>
    </border>
    <border>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diagonalUp="1" diagonalDown="1">
      <left style="medium">
        <color auto="1"/>
      </left>
      <right/>
      <top style="medium">
        <color auto="1"/>
      </top>
      <bottom/>
      <diagonal style="thin">
        <color auto="1"/>
      </diagonal>
    </border>
    <border diagonalUp="1" diagonalDown="1">
      <left/>
      <right/>
      <top style="medium">
        <color auto="1"/>
      </top>
      <bottom/>
      <diagonal style="thin">
        <color auto="1"/>
      </diagonal>
    </border>
    <border diagonalUp="1" diagonalDown="1">
      <left/>
      <right style="medium">
        <color auto="1"/>
      </right>
      <top style="medium">
        <color auto="1"/>
      </top>
      <bottom/>
      <diagonal style="thin">
        <color auto="1"/>
      </diagonal>
    </border>
    <border diagonalUp="1" diagonalDown="1">
      <left style="medium">
        <color auto="1"/>
      </left>
      <right/>
      <top/>
      <bottom/>
      <diagonal style="thin">
        <color auto="1"/>
      </diagonal>
    </border>
    <border diagonalUp="1" diagonalDown="1">
      <left/>
      <right/>
      <top/>
      <bottom/>
      <diagonal style="thin">
        <color auto="1"/>
      </diagonal>
    </border>
    <border diagonalUp="1" diagonalDown="1">
      <left/>
      <right style="medium">
        <color auto="1"/>
      </right>
      <top/>
      <bottom/>
      <diagonal style="thin">
        <color auto="1"/>
      </diagonal>
    </border>
    <border diagonalUp="1" diagonalDown="1">
      <left style="medium">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medium">
        <color auto="1"/>
      </right>
      <top/>
      <bottom style="thin">
        <color auto="1"/>
      </bottom>
      <diagonal style="thin">
        <color auto="1"/>
      </diagonal>
    </border>
    <border diagonalUp="1">
      <left style="thin">
        <color auto="1"/>
      </left>
      <right style="thin">
        <color auto="1"/>
      </right>
      <top style="medium">
        <color auto="1"/>
      </top>
      <bottom style="medium">
        <color auto="1"/>
      </bottom>
      <diagonal style="thin">
        <color auto="1"/>
      </diagonal>
    </border>
    <border diagonalUp="1">
      <left/>
      <right style="thin">
        <color auto="1"/>
      </right>
      <top style="medium">
        <color auto="1"/>
      </top>
      <bottom style="medium">
        <color auto="1"/>
      </bottom>
      <diagonal style="thin">
        <color auto="1"/>
      </diagonal>
    </border>
    <border>
      <left style="medium">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diagonal/>
    </border>
    <border>
      <left style="medium">
        <color auto="1"/>
      </left>
      <right/>
      <top style="thin">
        <color auto="1"/>
      </top>
      <bottom/>
      <diagonal/>
    </border>
    <border>
      <left/>
      <right style="medium">
        <color auto="1"/>
      </right>
      <top style="thin">
        <color auto="1"/>
      </top>
      <bottom/>
      <diagonal/>
    </border>
    <border>
      <left/>
      <right style="medium">
        <color indexed="64"/>
      </right>
      <top/>
      <bottom/>
      <diagonal/>
    </border>
    <border>
      <left style="medium">
        <color indexed="64"/>
      </left>
      <right/>
      <top style="thin">
        <color indexed="8"/>
      </top>
      <bottom/>
      <diagonal/>
    </border>
    <border>
      <left style="medium">
        <color indexed="64"/>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medium">
        <color auto="1"/>
      </bottom>
      <diagonal/>
    </border>
    <border>
      <left style="thin">
        <color indexed="8"/>
      </left>
      <right style="medium">
        <color indexed="64"/>
      </right>
      <top style="medium">
        <color auto="1"/>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thin">
        <color indexed="8"/>
      </left>
      <right/>
      <top/>
      <bottom style="thin">
        <color indexed="8"/>
      </bottom>
      <diagonal/>
    </border>
    <border>
      <left/>
      <right style="medium">
        <color auto="1"/>
      </right>
      <top style="thin">
        <color indexed="8"/>
      </top>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style="thin">
        <color indexed="8"/>
      </left>
      <right/>
      <top/>
      <bottom style="medium">
        <color auto="1"/>
      </bottom>
      <diagonal/>
    </border>
    <border>
      <left/>
      <right style="medium">
        <color indexed="64"/>
      </right>
      <top/>
      <bottom style="thin">
        <color indexed="8"/>
      </bottom>
      <diagonal/>
    </border>
    <border>
      <left/>
      <right style="medium">
        <color indexed="64"/>
      </right>
      <top style="thin">
        <color indexed="8"/>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auto="1"/>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bottom style="thin">
        <color auto="1"/>
      </bottom>
      <diagonal/>
    </border>
    <border>
      <left/>
      <right/>
      <top style="thin">
        <color indexed="64"/>
      </top>
      <bottom/>
      <diagonal/>
    </border>
  </borders>
  <cellStyleXfs count="78">
    <xf numFmtId="0" fontId="0" fillId="0" borderId="0"/>
    <xf numFmtId="0" fontId="61" fillId="0" borderId="0">
      <alignment vertical="top"/>
    </xf>
    <xf numFmtId="0" fontId="63" fillId="0" borderId="0"/>
    <xf numFmtId="166" fontId="68" fillId="0" borderId="0" applyFont="0" applyFill="0" applyBorder="0" applyAlignment="0" applyProtection="0"/>
    <xf numFmtId="9" fontId="68" fillId="0" borderId="0" applyFont="0" applyFill="0" applyBorder="0" applyAlignment="0" applyProtection="0"/>
    <xf numFmtId="43" fontId="63" fillId="0" borderId="0" applyFont="0" applyFill="0" applyBorder="0" applyAlignment="0" applyProtection="0"/>
    <xf numFmtId="0" fontId="11" fillId="0" borderId="0" applyAlignment="0">
      <alignment vertical="top" wrapText="1"/>
      <protection locked="0"/>
    </xf>
    <xf numFmtId="172" fontId="68" fillId="0" borderId="0" applyFont="0" applyFill="0" applyBorder="0" applyAlignment="0" applyProtection="0"/>
    <xf numFmtId="0" fontId="9" fillId="0" borderId="0"/>
    <xf numFmtId="0" fontId="63" fillId="14" borderId="107" applyNumberFormat="0" applyFont="0" applyAlignment="0" applyProtection="0"/>
    <xf numFmtId="167" fontId="63" fillId="0" borderId="0" applyFont="0" applyFill="0" applyBorder="0" applyAlignment="0" applyProtection="0"/>
    <xf numFmtId="0" fontId="63" fillId="0" borderId="0"/>
    <xf numFmtId="167" fontId="63" fillId="0" borderId="0" applyFont="0" applyFill="0" applyBorder="0" applyAlignment="0" applyProtection="0"/>
    <xf numFmtId="0" fontId="63" fillId="0" borderId="0"/>
    <xf numFmtId="0" fontId="63" fillId="0" borderId="0"/>
    <xf numFmtId="0" fontId="68" fillId="0" borderId="0"/>
    <xf numFmtId="0" fontId="63" fillId="0" borderId="0"/>
    <xf numFmtId="44" fontId="1" fillId="0" borderId="0" applyFont="0" applyFill="0" applyBorder="0" applyAlignment="0" applyProtection="0"/>
    <xf numFmtId="167" fontId="63" fillId="0" borderId="0" applyFont="0" applyFill="0" applyBorder="0" applyAlignment="0" applyProtection="0"/>
    <xf numFmtId="0" fontId="68" fillId="0" borderId="0"/>
    <xf numFmtId="0" fontId="68" fillId="0" borderId="0"/>
    <xf numFmtId="0" fontId="68" fillId="0" borderId="0"/>
    <xf numFmtId="0" fontId="63" fillId="0" borderId="0"/>
    <xf numFmtId="0" fontId="68" fillId="0" borderId="0"/>
    <xf numFmtId="0" fontId="68" fillId="0" borderId="0"/>
    <xf numFmtId="0" fontId="63" fillId="0" borderId="0"/>
    <xf numFmtId="0" fontId="63" fillId="0" borderId="0"/>
    <xf numFmtId="0" fontId="63" fillId="0" borderId="0"/>
    <xf numFmtId="0" fontId="68" fillId="0" borderId="0"/>
    <xf numFmtId="0" fontId="68" fillId="0" borderId="0"/>
    <xf numFmtId="0" fontId="68" fillId="0" borderId="0"/>
    <xf numFmtId="0" fontId="68" fillId="0" borderId="0"/>
    <xf numFmtId="0" fontId="68" fillId="0" borderId="0"/>
    <xf numFmtId="0" fontId="1" fillId="0" borderId="0"/>
    <xf numFmtId="0" fontId="63" fillId="0" borderId="0"/>
    <xf numFmtId="0" fontId="63" fillId="0" borderId="0"/>
    <xf numFmtId="0" fontId="63" fillId="0" borderId="0"/>
    <xf numFmtId="0" fontId="64" fillId="0" borderId="0"/>
    <xf numFmtId="0" fontId="68" fillId="0" borderId="0"/>
    <xf numFmtId="0" fontId="68" fillId="0" borderId="0"/>
    <xf numFmtId="0" fontId="63" fillId="0" borderId="0"/>
    <xf numFmtId="0" fontId="63" fillId="0" borderId="0"/>
    <xf numFmtId="0" fontId="68" fillId="0" borderId="0"/>
    <xf numFmtId="0" fontId="68" fillId="0" borderId="0"/>
    <xf numFmtId="167" fontId="63" fillId="0" borderId="0" applyFont="0" applyFill="0" applyBorder="0" applyAlignment="0" applyProtection="0"/>
    <xf numFmtId="0" fontId="63" fillId="0" borderId="0"/>
    <xf numFmtId="167" fontId="63" fillId="0" borderId="0" applyFont="0" applyFill="0" applyBorder="0" applyAlignment="0" applyProtection="0"/>
    <xf numFmtId="0" fontId="63" fillId="0" borderId="0"/>
    <xf numFmtId="0" fontId="63" fillId="0" borderId="0"/>
    <xf numFmtId="0" fontId="63" fillId="14" borderId="107" applyNumberFormat="0" applyFont="0" applyAlignment="0" applyProtection="0"/>
    <xf numFmtId="0" fontId="1" fillId="0" borderId="0"/>
    <xf numFmtId="175" fontId="68" fillId="0" borderId="0" applyFill="0" applyBorder="0" applyAlignment="0" applyProtection="0"/>
    <xf numFmtId="0" fontId="63" fillId="0" borderId="0"/>
    <xf numFmtId="0" fontId="63" fillId="0" borderId="0"/>
    <xf numFmtId="0" fontId="63" fillId="0" borderId="0"/>
    <xf numFmtId="166" fontId="1" fillId="0" borderId="0" applyFont="0" applyFill="0" applyBorder="0" applyAlignment="0" applyProtection="0"/>
    <xf numFmtId="0" fontId="63" fillId="0" borderId="0"/>
    <xf numFmtId="0" fontId="63" fillId="0" borderId="0"/>
    <xf numFmtId="9" fontId="68" fillId="0" borderId="0" applyFont="0" applyFill="0" applyBorder="0" applyAlignment="0" applyProtection="0"/>
    <xf numFmtId="9" fontId="68" fillId="0" borderId="0" applyFill="0" applyBorder="0" applyAlignment="0" applyProtection="0"/>
    <xf numFmtId="166" fontId="68" fillId="0" borderId="0" applyFont="0" applyFill="0" applyBorder="0" applyAlignment="0" applyProtection="0"/>
    <xf numFmtId="166" fontId="68" fillId="0" borderId="0" applyFont="0" applyFill="0" applyBorder="0" applyAlignment="0" applyProtection="0"/>
    <xf numFmtId="166" fontId="61" fillId="0" borderId="0" applyFont="0" applyFill="0" applyBorder="0" applyAlignment="0" applyProtection="0"/>
    <xf numFmtId="166" fontId="68" fillId="0" borderId="0" applyFont="0" applyFill="0" applyBorder="0" applyAlignment="0" applyProtection="0"/>
    <xf numFmtId="166" fontId="1" fillId="0" borderId="0" applyFont="0" applyFill="0" applyBorder="0" applyAlignment="0" applyProtection="0"/>
    <xf numFmtId="0" fontId="65" fillId="0" borderId="0" applyNumberFormat="0" applyFill="0" applyBorder="0" applyAlignment="0" applyProtection="0"/>
    <xf numFmtId="43" fontId="63" fillId="0" borderId="0" applyFont="0" applyFill="0" applyBorder="0" applyAlignment="0" applyProtection="0"/>
    <xf numFmtId="166" fontId="68"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167" fontId="63" fillId="0" borderId="0" applyFont="0" applyFill="0" applyBorder="0" applyAlignment="0" applyProtection="0"/>
    <xf numFmtId="167"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63" fillId="0" borderId="0" applyFont="0" applyFill="0" applyBorder="0" applyAlignment="0" applyProtection="0"/>
    <xf numFmtId="43" fontId="68" fillId="0" borderId="0" applyFont="0" applyFill="0" applyBorder="0" applyAlignment="0" applyProtection="0"/>
    <xf numFmtId="166" fontId="68" fillId="0" borderId="0" applyFont="0" applyFill="0" applyBorder="0" applyAlignment="0" applyProtection="0"/>
    <xf numFmtId="0" fontId="84" fillId="0" borderId="0"/>
  </cellStyleXfs>
  <cellXfs count="1450">
    <xf numFmtId="0" fontId="0" fillId="0" borderId="0" xfId="0"/>
    <xf numFmtId="0" fontId="68" fillId="0" borderId="0" xfId="20" applyAlignment="1">
      <alignment horizontal="center" vertical="center"/>
    </xf>
    <xf numFmtId="0" fontId="68" fillId="0" borderId="0" xfId="20"/>
    <xf numFmtId="0" fontId="68" fillId="0" borderId="0" xfId="15" applyFill="1"/>
    <xf numFmtId="0" fontId="68" fillId="0" borderId="0" xfId="15" applyFill="1" applyAlignment="1">
      <alignment horizontal="center" vertical="center"/>
    </xf>
    <xf numFmtId="0" fontId="68" fillId="0" borderId="0" xfId="20" applyFill="1"/>
    <xf numFmtId="0" fontId="68" fillId="0" borderId="0" xfId="20" applyFill="1" applyAlignment="1">
      <alignment horizontal="center" vertical="center"/>
    </xf>
    <xf numFmtId="0" fontId="4" fillId="2" borderId="3" xfId="15" applyFont="1" applyFill="1" applyBorder="1" applyAlignment="1">
      <alignment horizontal="center"/>
    </xf>
    <xf numFmtId="167" fontId="4" fillId="2" borderId="5" xfId="71" applyFont="1" applyFill="1" applyBorder="1" applyAlignment="1">
      <alignment horizontal="center"/>
    </xf>
    <xf numFmtId="0" fontId="4" fillId="0" borderId="0" xfId="20" applyFont="1" applyFill="1" applyBorder="1" applyAlignment="1">
      <alignment horizontal="center"/>
    </xf>
    <xf numFmtId="0" fontId="4" fillId="0" borderId="3" xfId="15" applyFont="1" applyFill="1" applyBorder="1"/>
    <xf numFmtId="167" fontId="4" fillId="0" borderId="5" xfId="71" applyFont="1" applyFill="1" applyBorder="1"/>
    <xf numFmtId="167" fontId="4" fillId="0" borderId="0" xfId="71" applyFont="1" applyFill="1" applyBorder="1"/>
    <xf numFmtId="0" fontId="68" fillId="0" borderId="6" xfId="15" applyFill="1" applyBorder="1"/>
    <xf numFmtId="0" fontId="68" fillId="0" borderId="7" xfId="15" applyFill="1" applyBorder="1"/>
    <xf numFmtId="0" fontId="68" fillId="0" borderId="8" xfId="15" applyFill="1" applyBorder="1"/>
    <xf numFmtId="0" fontId="5" fillId="0" borderId="9" xfId="15" applyFont="1" applyFill="1" applyBorder="1" applyAlignment="1">
      <alignment horizontal="center" vertical="center"/>
    </xf>
    <xf numFmtId="167" fontId="0" fillId="0" borderId="10" xfId="71" applyFont="1" applyFill="1" applyBorder="1"/>
    <xf numFmtId="167" fontId="0" fillId="0" borderId="0" xfId="71" applyFont="1" applyFill="1" applyBorder="1"/>
    <xf numFmtId="0" fontId="68" fillId="0" borderId="11" xfId="15" applyFill="1" applyBorder="1"/>
    <xf numFmtId="0" fontId="68" fillId="0" borderId="12" xfId="15" applyFill="1" applyBorder="1"/>
    <xf numFmtId="0" fontId="5" fillId="0" borderId="13" xfId="15" applyFont="1" applyFill="1" applyBorder="1" applyAlignment="1">
      <alignment horizontal="center" vertical="center"/>
    </xf>
    <xf numFmtId="167" fontId="0" fillId="0" borderId="14" xfId="71" applyFont="1" applyFill="1" applyBorder="1"/>
    <xf numFmtId="0" fontId="68" fillId="0" borderId="15" xfId="15" applyFill="1" applyBorder="1"/>
    <xf numFmtId="0" fontId="68" fillId="0" borderId="16" xfId="15" applyFill="1" applyBorder="1"/>
    <xf numFmtId="0" fontId="68" fillId="0" borderId="17" xfId="15" applyFill="1" applyBorder="1"/>
    <xf numFmtId="0" fontId="5" fillId="0" borderId="18" xfId="15" applyFont="1" applyFill="1" applyBorder="1" applyAlignment="1">
      <alignment horizontal="center" vertical="center"/>
    </xf>
    <xf numFmtId="167" fontId="0" fillId="0" borderId="19" xfId="71" applyFont="1" applyFill="1" applyBorder="1"/>
    <xf numFmtId="0" fontId="4" fillId="2" borderId="3" xfId="15" applyFont="1" applyFill="1" applyBorder="1"/>
    <xf numFmtId="0" fontId="4" fillId="2" borderId="4" xfId="15" applyFont="1" applyFill="1" applyBorder="1"/>
    <xf numFmtId="0" fontId="4" fillId="2" borderId="2" xfId="15" applyFont="1" applyFill="1" applyBorder="1"/>
    <xf numFmtId="0" fontId="4" fillId="2" borderId="20" xfId="15" applyFont="1" applyFill="1" applyBorder="1" applyAlignment="1">
      <alignment horizontal="center" vertical="center"/>
    </xf>
    <xf numFmtId="167" fontId="4" fillId="2" borderId="5" xfId="71" applyFont="1" applyFill="1" applyBorder="1"/>
    <xf numFmtId="0" fontId="68" fillId="0" borderId="21" xfId="15" applyFill="1" applyBorder="1"/>
    <xf numFmtId="0" fontId="68" fillId="0" borderId="22" xfId="15" applyFill="1" applyBorder="1"/>
    <xf numFmtId="0" fontId="68" fillId="0" borderId="23" xfId="15" applyFill="1" applyBorder="1"/>
    <xf numFmtId="0" fontId="68" fillId="0" borderId="24" xfId="15" applyFill="1" applyBorder="1"/>
    <xf numFmtId="0" fontId="5" fillId="0" borderId="25" xfId="15" applyFont="1" applyFill="1" applyBorder="1" applyAlignment="1">
      <alignment horizontal="center" vertical="center"/>
    </xf>
    <xf numFmtId="167" fontId="0" fillId="0" borderId="26" xfId="71" applyFont="1" applyFill="1" applyBorder="1"/>
    <xf numFmtId="0" fontId="68" fillId="0" borderId="3" xfId="15" applyFill="1" applyBorder="1"/>
    <xf numFmtId="0" fontId="68" fillId="0" borderId="4" xfId="15" applyFill="1" applyBorder="1"/>
    <xf numFmtId="0" fontId="68" fillId="0" borderId="2" xfId="15" applyFill="1" applyBorder="1"/>
    <xf numFmtId="0" fontId="5" fillId="0" borderId="27" xfId="15" applyFont="1" applyFill="1" applyBorder="1" applyAlignment="1">
      <alignment horizontal="center" vertical="center"/>
    </xf>
    <xf numFmtId="167" fontId="0" fillId="0" borderId="5" xfId="71" applyFont="1" applyFill="1" applyBorder="1"/>
    <xf numFmtId="0" fontId="0" fillId="0" borderId="0" xfId="20" applyFont="1" applyFill="1"/>
    <xf numFmtId="167" fontId="0" fillId="0" borderId="0" xfId="71" applyFont="1" applyFill="1"/>
    <xf numFmtId="0" fontId="1" fillId="0" borderId="28" xfId="15" applyFont="1" applyFill="1" applyBorder="1" applyAlignment="1">
      <alignment horizontal="center" vertical="center"/>
    </xf>
    <xf numFmtId="0" fontId="1" fillId="0" borderId="29" xfId="15" applyFont="1" applyFill="1" applyBorder="1" applyAlignment="1">
      <alignment horizontal="center" vertical="center"/>
    </xf>
    <xf numFmtId="0" fontId="1" fillId="0" borderId="30" xfId="15" applyFont="1" applyFill="1" applyBorder="1" applyAlignment="1">
      <alignment horizontal="center" vertical="center"/>
    </xf>
    <xf numFmtId="0" fontId="1" fillId="0" borderId="31" xfId="15" applyFont="1" applyFill="1" applyBorder="1" applyAlignment="1">
      <alignment horizontal="center" vertical="center"/>
    </xf>
    <xf numFmtId="0" fontId="68" fillId="0" borderId="32" xfId="15" applyFill="1" applyBorder="1" applyAlignment="1">
      <alignment horizontal="center" vertical="center"/>
    </xf>
    <xf numFmtId="0" fontId="1" fillId="0" borderId="17" xfId="15" applyFont="1" applyFill="1" applyBorder="1" applyAlignment="1">
      <alignment horizontal="center" vertical="center"/>
    </xf>
    <xf numFmtId="0" fontId="68" fillId="0" borderId="33" xfId="15" applyFill="1" applyBorder="1" applyAlignment="1">
      <alignment horizontal="center" vertical="center"/>
    </xf>
    <xf numFmtId="0" fontId="68" fillId="0" borderId="32" xfId="15" applyFill="1" applyBorder="1"/>
    <xf numFmtId="0" fontId="68" fillId="0" borderId="33" xfId="15" applyFill="1" applyBorder="1"/>
    <xf numFmtId="0" fontId="1" fillId="0" borderId="32" xfId="15" applyFont="1" applyFill="1" applyBorder="1" applyAlignment="1">
      <alignment horizontal="right" vertical="center"/>
    </xf>
    <xf numFmtId="177" fontId="68" fillId="0" borderId="8" xfId="15" applyNumberFormat="1" applyFill="1" applyBorder="1" applyAlignment="1">
      <alignment horizontal="center" vertical="center"/>
    </xf>
    <xf numFmtId="178" fontId="68" fillId="0" borderId="8" xfId="15" applyNumberFormat="1" applyFill="1" applyBorder="1" applyAlignment="1">
      <alignment horizontal="center" vertical="center"/>
    </xf>
    <xf numFmtId="0" fontId="1" fillId="0" borderId="0" xfId="15" applyFont="1" applyFill="1" applyAlignment="1">
      <alignment horizontal="center" vertical="center"/>
    </xf>
    <xf numFmtId="0" fontId="1" fillId="0" borderId="33" xfId="15" applyFont="1" applyFill="1" applyBorder="1" applyAlignment="1">
      <alignment horizontal="center" vertical="center"/>
    </xf>
    <xf numFmtId="0" fontId="68" fillId="0" borderId="32" xfId="15" applyFill="1" applyBorder="1" applyAlignment="1">
      <alignment horizontal="right"/>
    </xf>
    <xf numFmtId="179" fontId="0" fillId="0" borderId="17" xfId="76" applyNumberFormat="1" applyFont="1" applyFill="1" applyBorder="1" applyAlignment="1">
      <alignment vertical="center"/>
    </xf>
    <xf numFmtId="180" fontId="68" fillId="0" borderId="8" xfId="15" applyNumberFormat="1" applyFill="1" applyBorder="1" applyAlignment="1">
      <alignment horizontal="center" vertical="center"/>
    </xf>
    <xf numFmtId="0" fontId="6" fillId="2" borderId="1" xfId="15" applyFont="1" applyFill="1" applyBorder="1" applyAlignment="1">
      <alignment horizontal="center" vertical="center"/>
    </xf>
    <xf numFmtId="10" fontId="6" fillId="2" borderId="34" xfId="58" applyNumberFormat="1" applyFont="1" applyFill="1" applyBorder="1"/>
    <xf numFmtId="0" fontId="68" fillId="0" borderId="35" xfId="15" applyFill="1" applyBorder="1" applyAlignment="1">
      <alignment horizontal="center" vertical="center"/>
    </xf>
    <xf numFmtId="0" fontId="68" fillId="0" borderId="35" xfId="15" applyFill="1" applyBorder="1"/>
    <xf numFmtId="0" fontId="68" fillId="0" borderId="36" xfId="15" applyFill="1" applyBorder="1"/>
    <xf numFmtId="0" fontId="0" fillId="0" borderId="0" xfId="20" applyFont="1"/>
    <xf numFmtId="0" fontId="0" fillId="0" borderId="0" xfId="20" applyFont="1" applyAlignment="1">
      <alignment horizontal="center" vertical="center"/>
    </xf>
    <xf numFmtId="0" fontId="68" fillId="0" borderId="0" xfId="20" applyBorder="1" applyAlignment="1">
      <alignment horizontal="center" vertical="center"/>
    </xf>
    <xf numFmtId="0" fontId="68" fillId="0" borderId="0" xfId="20" applyBorder="1"/>
    <xf numFmtId="0" fontId="1" fillId="0" borderId="0" xfId="20" applyFont="1" applyBorder="1" applyAlignment="1">
      <alignment horizontal="center" vertical="center"/>
    </xf>
    <xf numFmtId="9" fontId="68" fillId="0" borderId="0" xfId="20" applyNumberFormat="1" applyAlignment="1">
      <alignment horizontal="center" vertical="center"/>
    </xf>
    <xf numFmtId="0" fontId="68" fillId="0" borderId="0" xfId="32" applyAlignment="1">
      <alignment horizontal="center" vertical="center"/>
    </xf>
    <xf numFmtId="0" fontId="68" fillId="0" borderId="0" xfId="32"/>
    <xf numFmtId="0" fontId="68" fillId="0" borderId="0" xfId="32" applyBorder="1"/>
    <xf numFmtId="0" fontId="0" fillId="3" borderId="37" xfId="32" applyFont="1" applyFill="1" applyBorder="1" applyAlignment="1">
      <alignment horizontal="center" vertical="center"/>
    </xf>
    <xf numFmtId="0" fontId="0" fillId="3" borderId="37" xfId="32" applyFont="1" applyFill="1" applyBorder="1" applyAlignment="1">
      <alignment horizontal="right"/>
    </xf>
    <xf numFmtId="0" fontId="68" fillId="0" borderId="2" xfId="32" applyBorder="1" applyAlignment="1"/>
    <xf numFmtId="0" fontId="4" fillId="3" borderId="39" xfId="32" applyFont="1" applyFill="1" applyBorder="1"/>
    <xf numFmtId="0" fontId="68" fillId="0" borderId="30" xfId="32" applyBorder="1" applyAlignment="1"/>
    <xf numFmtId="0" fontId="4" fillId="3" borderId="37" xfId="32" applyNumberFormat="1" applyFont="1" applyFill="1" applyBorder="1"/>
    <xf numFmtId="0" fontId="4" fillId="3" borderId="35" xfId="32" applyFont="1" applyFill="1" applyBorder="1"/>
    <xf numFmtId="0" fontId="68" fillId="3" borderId="30" xfId="32" applyFill="1" applyBorder="1"/>
    <xf numFmtId="0" fontId="8" fillId="3" borderId="0" xfId="32" applyFont="1" applyFill="1" applyBorder="1" applyAlignment="1">
      <alignment horizontal="left" vertical="center" wrapText="1"/>
    </xf>
    <xf numFmtId="0" fontId="68" fillId="0" borderId="0" xfId="32" applyBorder="1" applyAlignment="1">
      <alignment horizontal="center"/>
    </xf>
    <xf numFmtId="0" fontId="68" fillId="3" borderId="0" xfId="32" applyFill="1" applyBorder="1"/>
    <xf numFmtId="0" fontId="68" fillId="3" borderId="38" xfId="32" applyFill="1" applyBorder="1" applyAlignment="1">
      <alignment horizontal="center"/>
    </xf>
    <xf numFmtId="0" fontId="68" fillId="3" borderId="0" xfId="32" applyFill="1" applyBorder="1" applyAlignment="1">
      <alignment horizontal="center"/>
    </xf>
    <xf numFmtId="0" fontId="68" fillId="3" borderId="39" xfId="32" applyFill="1" applyBorder="1" applyAlignment="1">
      <alignment horizontal="left" indent="1"/>
    </xf>
    <xf numFmtId="0" fontId="68" fillId="3" borderId="39" xfId="32" applyFill="1" applyBorder="1"/>
    <xf numFmtId="0" fontId="68" fillId="3" borderId="39" xfId="32" applyFill="1" applyBorder="1" applyAlignment="1">
      <alignment horizontal="center"/>
    </xf>
    <xf numFmtId="0" fontId="68" fillId="3" borderId="41" xfId="32" applyFill="1" applyBorder="1"/>
    <xf numFmtId="0" fontId="68" fillId="3" borderId="41" xfId="32" applyFill="1" applyBorder="1" applyAlignment="1">
      <alignment horizontal="center"/>
    </xf>
    <xf numFmtId="172" fontId="0" fillId="3" borderId="32" xfId="7" applyFont="1" applyFill="1" applyBorder="1" applyAlignment="1">
      <alignment horizontal="right"/>
    </xf>
    <xf numFmtId="4" fontId="68" fillId="4" borderId="41" xfId="32" applyNumberFormat="1" applyFill="1" applyBorder="1"/>
    <xf numFmtId="172" fontId="0" fillId="4" borderId="41" xfId="7" applyFont="1" applyFill="1" applyBorder="1"/>
    <xf numFmtId="2" fontId="68" fillId="0" borderId="0" xfId="32" applyNumberFormat="1" applyBorder="1"/>
    <xf numFmtId="0" fontId="68" fillId="3" borderId="32" xfId="32" applyFill="1" applyBorder="1" applyAlignment="1">
      <alignment horizontal="center"/>
    </xf>
    <xf numFmtId="1" fontId="68" fillId="3" borderId="0" xfId="32" applyNumberFormat="1" applyFill="1" applyBorder="1"/>
    <xf numFmtId="0" fontId="68" fillId="0" borderId="39" xfId="32" applyBorder="1"/>
    <xf numFmtId="172" fontId="0" fillId="3" borderId="40" xfId="7" applyFont="1" applyFill="1" applyBorder="1" applyAlignment="1">
      <alignment horizontal="right"/>
    </xf>
    <xf numFmtId="172" fontId="0" fillId="0" borderId="39" xfId="7" applyFont="1" applyBorder="1"/>
    <xf numFmtId="0" fontId="68" fillId="0" borderId="32" xfId="32" applyBorder="1"/>
    <xf numFmtId="0" fontId="68" fillId="3" borderId="32" xfId="32" applyFill="1" applyBorder="1"/>
    <xf numFmtId="4" fontId="68" fillId="0" borderId="0" xfId="32" applyNumberFormat="1" applyFill="1" applyBorder="1" applyAlignment="1">
      <alignment horizontal="right"/>
    </xf>
    <xf numFmtId="4" fontId="68" fillId="3" borderId="0" xfId="32" applyNumberFormat="1" applyFill="1" applyBorder="1"/>
    <xf numFmtId="172" fontId="0" fillId="0" borderId="37" xfId="7" applyFont="1" applyFill="1" applyBorder="1"/>
    <xf numFmtId="2" fontId="68" fillId="3" borderId="0" xfId="32" applyNumberFormat="1" applyFill="1" applyBorder="1"/>
    <xf numFmtId="0" fontId="68" fillId="3" borderId="40" xfId="32" applyFill="1" applyBorder="1"/>
    <xf numFmtId="0" fontId="68" fillId="3" borderId="35" xfId="32" applyFill="1" applyBorder="1" applyAlignment="1">
      <alignment horizontal="center"/>
    </xf>
    <xf numFmtId="4" fontId="68" fillId="0" borderId="35" xfId="32" applyNumberFormat="1" applyFill="1" applyBorder="1" applyAlignment="1">
      <alignment horizontal="right"/>
    </xf>
    <xf numFmtId="4" fontId="68" fillId="3" borderId="35" xfId="32" applyNumberFormat="1" applyFill="1" applyBorder="1"/>
    <xf numFmtId="2" fontId="68" fillId="3" borderId="35" xfId="32" applyNumberFormat="1" applyFill="1" applyBorder="1"/>
    <xf numFmtId="3" fontId="0" fillId="0" borderId="35" xfId="32" applyNumberFormat="1" applyFont="1" applyBorder="1"/>
    <xf numFmtId="0" fontId="0" fillId="0" borderId="28" xfId="32" applyFont="1" applyBorder="1" applyAlignment="1">
      <alignment horizontal="left"/>
    </xf>
    <xf numFmtId="0" fontId="68" fillId="0" borderId="30" xfId="32" applyBorder="1"/>
    <xf numFmtId="4" fontId="68" fillId="0" borderId="30" xfId="32" applyNumberFormat="1" applyBorder="1"/>
    <xf numFmtId="0" fontId="4" fillId="0" borderId="32" xfId="32" applyFont="1" applyBorder="1" applyAlignment="1">
      <alignment horizontal="left"/>
    </xf>
    <xf numFmtId="0" fontId="68" fillId="0" borderId="0" xfId="20" applyBorder="1" applyAlignment="1">
      <alignment horizontal="center"/>
    </xf>
    <xf numFmtId="172" fontId="0" fillId="0" borderId="0" xfId="7" applyFont="1" applyBorder="1"/>
    <xf numFmtId="1" fontId="68" fillId="0" borderId="32" xfId="32" applyNumberFormat="1" applyBorder="1"/>
    <xf numFmtId="0" fontId="68" fillId="0" borderId="40" xfId="32" applyBorder="1"/>
    <xf numFmtId="0" fontId="68" fillId="0" borderId="35" xfId="32" applyBorder="1"/>
    <xf numFmtId="0" fontId="0" fillId="0" borderId="0" xfId="37" applyFont="1"/>
    <xf numFmtId="0" fontId="0" fillId="0" borderId="0" xfId="37" applyFont="1" applyAlignment="1">
      <alignment horizontal="center" vertical="center"/>
    </xf>
    <xf numFmtId="0" fontId="68" fillId="0" borderId="34" xfId="32" applyBorder="1" applyAlignment="1"/>
    <xf numFmtId="0" fontId="68" fillId="0" borderId="31" xfId="32" applyBorder="1" applyAlignment="1"/>
    <xf numFmtId="0" fontId="68" fillId="0" borderId="36" xfId="32" applyBorder="1" applyAlignment="1">
      <alignment horizontal="center"/>
    </xf>
    <xf numFmtId="0" fontId="68" fillId="0" borderId="31" xfId="32" applyBorder="1" applyAlignment="1">
      <alignment horizontal="center"/>
    </xf>
    <xf numFmtId="183" fontId="68" fillId="0" borderId="33" xfId="32" applyNumberFormat="1" applyBorder="1" applyAlignment="1">
      <alignment horizontal="center"/>
    </xf>
    <xf numFmtId="0" fontId="68" fillId="0" borderId="33" xfId="32" applyBorder="1" applyAlignment="1">
      <alignment horizontal="center"/>
    </xf>
    <xf numFmtId="0" fontId="68" fillId="0" borderId="0" xfId="32" applyAlignment="1">
      <alignment horizontal="center"/>
    </xf>
    <xf numFmtId="0" fontId="68" fillId="0" borderId="33" xfId="32" applyBorder="1"/>
    <xf numFmtId="0" fontId="68" fillId="3" borderId="0" xfId="32" applyFill="1" applyBorder="1" applyAlignment="1">
      <alignment horizontal="right"/>
    </xf>
    <xf numFmtId="166" fontId="0" fillId="0" borderId="33" xfId="3" applyFont="1" applyBorder="1"/>
    <xf numFmtId="3" fontId="0" fillId="0" borderId="36" xfId="32" applyNumberFormat="1" applyFont="1" applyBorder="1"/>
    <xf numFmtId="2" fontId="68" fillId="0" borderId="30" xfId="32" applyNumberFormat="1" applyBorder="1"/>
    <xf numFmtId="0" fontId="68" fillId="0" borderId="31" xfId="32" applyBorder="1"/>
    <xf numFmtId="166" fontId="68" fillId="0" borderId="0" xfId="32" applyNumberFormat="1"/>
    <xf numFmtId="0" fontId="68" fillId="0" borderId="36" xfId="32" applyBorder="1"/>
    <xf numFmtId="0" fontId="0" fillId="0" borderId="0" xfId="32" applyFont="1" applyBorder="1"/>
    <xf numFmtId="0" fontId="9" fillId="0" borderId="0" xfId="0" applyFont="1"/>
    <xf numFmtId="0" fontId="0" fillId="5" borderId="0" xfId="0" applyFill="1"/>
    <xf numFmtId="0" fontId="9" fillId="0" borderId="28" xfId="8" applyBorder="1"/>
    <xf numFmtId="0" fontId="9" fillId="0" borderId="30" xfId="8" applyBorder="1"/>
    <xf numFmtId="0" fontId="10" fillId="0" borderId="30" xfId="8" applyFont="1" applyBorder="1"/>
    <xf numFmtId="0" fontId="10" fillId="0" borderId="31" xfId="0" applyFont="1" applyFill="1" applyBorder="1" applyAlignment="1">
      <alignment vertical="center"/>
    </xf>
    <xf numFmtId="0" fontId="9" fillId="0" borderId="32" xfId="8" applyBorder="1"/>
    <xf numFmtId="0" fontId="9" fillId="0" borderId="0" xfId="8" applyBorder="1"/>
    <xf numFmtId="0" fontId="10" fillId="0" borderId="0" xfId="8" applyFont="1" applyBorder="1"/>
    <xf numFmtId="0" fontId="3" fillId="0" borderId="0" xfId="8" applyFont="1" applyBorder="1" applyAlignment="1">
      <alignment horizontal="left"/>
    </xf>
    <xf numFmtId="0" fontId="3" fillId="0" borderId="0" xfId="8" applyFont="1" applyBorder="1"/>
    <xf numFmtId="0" fontId="9" fillId="0" borderId="32" xfId="8" applyFont="1" applyBorder="1"/>
    <xf numFmtId="0" fontId="10" fillId="0" borderId="0" xfId="8" applyFont="1" applyBorder="1" applyAlignment="1">
      <alignment vertical="center"/>
    </xf>
    <xf numFmtId="0" fontId="12" fillId="5" borderId="1" xfId="8" applyFont="1" applyFill="1" applyBorder="1" applyAlignment="1">
      <alignment horizontal="center" vertical="center" wrapText="1"/>
    </xf>
    <xf numFmtId="0" fontId="11" fillId="0" borderId="0" xfId="8" applyFont="1" applyBorder="1"/>
    <xf numFmtId="0" fontId="0" fillId="0" borderId="32" xfId="0" applyBorder="1" applyAlignment="1"/>
    <xf numFmtId="0" fontId="0" fillId="0" borderId="0" xfId="0" applyBorder="1" applyAlignment="1"/>
    <xf numFmtId="0" fontId="10" fillId="0" borderId="44" xfId="8" applyFont="1" applyBorder="1" applyAlignment="1">
      <alignment horizontal="center"/>
    </xf>
    <xf numFmtId="0" fontId="11" fillId="0" borderId="32" xfId="0" applyFont="1" applyBorder="1" applyAlignment="1">
      <alignment horizontal="center" vertical="center" wrapText="1"/>
    </xf>
    <xf numFmtId="49" fontId="11" fillId="0" borderId="0" xfId="0" applyNumberFormat="1" applyFont="1" applyFill="1" applyBorder="1" applyAlignment="1">
      <alignment horizontal="center" vertical="center"/>
    </xf>
    <xf numFmtId="177" fontId="9" fillId="0" borderId="18" xfId="8" applyNumberFormat="1" applyBorder="1"/>
    <xf numFmtId="0" fontId="11" fillId="0" borderId="0" xfId="0" applyFont="1" applyBorder="1" applyAlignment="1">
      <alignment horizontal="justify" vertical="center" wrapText="1"/>
    </xf>
    <xf numFmtId="0" fontId="11" fillId="0" borderId="0" xfId="0" applyFont="1" applyBorder="1" applyAlignment="1">
      <alignment horizontal="center" vertical="center"/>
    </xf>
    <xf numFmtId="166" fontId="11" fillId="0" borderId="0" xfId="3" applyFont="1" applyFill="1" applyBorder="1" applyAlignment="1" applyProtection="1">
      <alignment horizontal="center" vertical="center"/>
    </xf>
    <xf numFmtId="0" fontId="11" fillId="0" borderId="40" xfId="0" applyFont="1" applyBorder="1" applyAlignment="1">
      <alignment horizontal="center" vertical="center" wrapText="1"/>
    </xf>
    <xf numFmtId="49" fontId="11" fillId="0" borderId="35" xfId="0" applyNumberFormat="1" applyFont="1" applyFill="1" applyBorder="1" applyAlignment="1">
      <alignment horizontal="center" vertical="center"/>
    </xf>
    <xf numFmtId="0" fontId="11" fillId="0" borderId="35" xfId="0" applyFont="1" applyBorder="1" applyAlignment="1">
      <alignment horizontal="justify" vertical="center" wrapText="1"/>
    </xf>
    <xf numFmtId="0" fontId="11" fillId="0" borderId="35" xfId="0" applyFont="1" applyBorder="1" applyAlignment="1">
      <alignment horizontal="center" vertical="center"/>
    </xf>
    <xf numFmtId="166" fontId="11" fillId="0" borderId="35" xfId="3" applyFont="1" applyFill="1" applyBorder="1" applyAlignment="1" applyProtection="1">
      <alignment horizontal="center" vertical="center"/>
    </xf>
    <xf numFmtId="0" fontId="11" fillId="0" borderId="36" xfId="0" applyFont="1" applyFill="1" applyBorder="1" applyAlignment="1">
      <alignment vertical="center"/>
    </xf>
    <xf numFmtId="166" fontId="0" fillId="0" borderId="0" xfId="3" applyFont="1"/>
    <xf numFmtId="1" fontId="10" fillId="0" borderId="0" xfId="0" applyNumberFormat="1" applyFont="1" applyBorder="1" applyAlignment="1">
      <alignment horizontal="left" vertical="top"/>
    </xf>
    <xf numFmtId="186" fontId="0" fillId="0" borderId="0" xfId="4" applyNumberFormat="1" applyFont="1"/>
    <xf numFmtId="0" fontId="68" fillId="0" borderId="0" xfId="43"/>
    <xf numFmtId="0" fontId="16" fillId="0" borderId="0" xfId="8" applyFont="1" applyBorder="1"/>
    <xf numFmtId="0" fontId="10" fillId="0" borderId="54" xfId="43" applyFont="1" applyBorder="1" applyAlignment="1">
      <alignment horizontal="right"/>
    </xf>
    <xf numFmtId="4" fontId="10" fillId="0" borderId="55" xfId="43" applyNumberFormat="1" applyFont="1" applyBorder="1" applyAlignment="1">
      <alignment horizontal="right" vertical="center"/>
    </xf>
    <xf numFmtId="0" fontId="10" fillId="0" borderId="32" xfId="43" applyFont="1" applyBorder="1" applyAlignment="1">
      <alignment horizontal="left"/>
    </xf>
    <xf numFmtId="0" fontId="10" fillId="0" borderId="0" xfId="43" applyFont="1" applyBorder="1" applyAlignment="1">
      <alignment horizontal="center"/>
    </xf>
    <xf numFmtId="4" fontId="9" fillId="0" borderId="0" xfId="43" applyNumberFormat="1" applyFont="1" applyBorder="1" applyAlignment="1">
      <alignment horizontal="right"/>
    </xf>
    <xf numFmtId="0" fontId="10" fillId="0" borderId="32" xfId="43" applyFont="1" applyBorder="1" applyAlignment="1">
      <alignment horizontal="center"/>
    </xf>
    <xf numFmtId="10" fontId="9" fillId="0" borderId="57" xfId="43" applyNumberFormat="1" applyFont="1" applyBorder="1" applyAlignment="1">
      <alignment horizontal="center" vertical="center"/>
    </xf>
    <xf numFmtId="0" fontId="68" fillId="5" borderId="0" xfId="43" applyFill="1"/>
    <xf numFmtId="0" fontId="11" fillId="0" borderId="0" xfId="42" applyFont="1"/>
    <xf numFmtId="0" fontId="20" fillId="0" borderId="0" xfId="42" applyFont="1"/>
    <xf numFmtId="0" fontId="20" fillId="0" borderId="0" xfId="42" applyFont="1" applyBorder="1"/>
    <xf numFmtId="0" fontId="11" fillId="0" borderId="0" xfId="42" applyFont="1" applyBorder="1"/>
    <xf numFmtId="166" fontId="11" fillId="0" borderId="0" xfId="3" applyFont="1"/>
    <xf numFmtId="0" fontId="11" fillId="0" borderId="58" xfId="0" applyNumberFormat="1" applyFont="1" applyBorder="1"/>
    <xf numFmtId="0" fontId="11"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applyBorder="1"/>
    <xf numFmtId="0" fontId="11" fillId="0" borderId="0" xfId="0" applyFont="1"/>
    <xf numFmtId="0" fontId="11" fillId="0" borderId="1" xfId="0" applyNumberFormat="1" applyFont="1" applyFill="1" applyBorder="1" applyAlignment="1">
      <alignment vertical="center"/>
    </xf>
    <xf numFmtId="0" fontId="19" fillId="0" borderId="22" xfId="0" applyFont="1" applyBorder="1" applyAlignment="1">
      <alignment horizontal="center" vertical="center"/>
    </xf>
    <xf numFmtId="0" fontId="10" fillId="0" borderId="64" xfId="42" applyFont="1" applyFill="1" applyBorder="1" applyAlignment="1">
      <alignment horizontal="center" vertical="center"/>
    </xf>
    <xf numFmtId="0" fontId="10" fillId="0" borderId="12" xfId="42" applyFont="1" applyFill="1" applyBorder="1" applyAlignment="1">
      <alignment horizontal="center" vertical="center"/>
    </xf>
    <xf numFmtId="166" fontId="22" fillId="4" borderId="21" xfId="67" applyFont="1" applyFill="1" applyBorder="1" applyAlignment="1">
      <alignment horizontal="center" vertical="center"/>
    </xf>
    <xf numFmtId="166" fontId="22" fillId="4" borderId="13" xfId="67" applyFont="1" applyFill="1" applyBorder="1" applyAlignment="1">
      <alignment horizontal="center" vertical="center"/>
    </xf>
    <xf numFmtId="0" fontId="8" fillId="10" borderId="64" xfId="42" applyFont="1" applyFill="1" applyBorder="1" applyAlignment="1">
      <alignment horizontal="center" vertical="center"/>
    </xf>
    <xf numFmtId="0" fontId="8" fillId="10" borderId="12" xfId="42" applyFont="1" applyFill="1" applyBorder="1" applyAlignment="1">
      <alignment vertical="center"/>
    </xf>
    <xf numFmtId="0" fontId="8" fillId="10" borderId="12" xfId="42" applyFont="1" applyFill="1" applyBorder="1" applyAlignment="1">
      <alignment horizontal="center" vertical="center"/>
    </xf>
    <xf numFmtId="2" fontId="11" fillId="0" borderId="65" xfId="42" applyNumberFormat="1" applyFont="1" applyFill="1" applyBorder="1" applyAlignment="1">
      <alignment horizontal="center" vertical="center"/>
    </xf>
    <xf numFmtId="0" fontId="11" fillId="0" borderId="66" xfId="42" applyNumberFormat="1" applyFont="1" applyFill="1" applyBorder="1" applyAlignment="1">
      <alignment horizontal="center" vertical="center" wrapText="1"/>
    </xf>
    <xf numFmtId="166" fontId="22" fillId="0" borderId="32" xfId="67" applyFont="1" applyFill="1" applyBorder="1" applyAlignment="1">
      <alignment horizontal="center" vertical="center"/>
    </xf>
    <xf numFmtId="0" fontId="22" fillId="0" borderId="0" xfId="67" applyNumberFormat="1" applyFont="1" applyFill="1" applyBorder="1" applyAlignment="1">
      <alignment horizontal="left" vertical="center"/>
    </xf>
    <xf numFmtId="166" fontId="22" fillId="0" borderId="0" xfId="67" applyFont="1" applyFill="1" applyBorder="1" applyAlignment="1">
      <alignment horizontal="left" vertical="center"/>
    </xf>
    <xf numFmtId="0" fontId="11" fillId="0" borderId="32" xfId="42" applyFont="1" applyBorder="1" applyAlignment="1">
      <alignment vertical="center"/>
    </xf>
    <xf numFmtId="0" fontId="11" fillId="4" borderId="0" xfId="63" applyNumberFormat="1" applyFont="1" applyFill="1" applyBorder="1" applyAlignment="1">
      <alignment horizontal="center" vertical="center"/>
    </xf>
    <xf numFmtId="0" fontId="23" fillId="0" borderId="0" xfId="0" applyFont="1" applyAlignment="1">
      <alignment horizontal="left" vertical="top"/>
    </xf>
    <xf numFmtId="0" fontId="23" fillId="0" borderId="0" xfId="0" applyFont="1" applyAlignment="1">
      <alignment vertical="top"/>
    </xf>
    <xf numFmtId="1" fontId="23" fillId="0" borderId="0" xfId="0" applyNumberFormat="1" applyFont="1" applyAlignment="1">
      <alignment horizontal="left" vertical="top"/>
    </xf>
    <xf numFmtId="0" fontId="11" fillId="0" borderId="0" xfId="42" applyFont="1" applyBorder="1" applyAlignment="1">
      <alignment vertical="center"/>
    </xf>
    <xf numFmtId="166" fontId="8" fillId="0" borderId="32" xfId="67" applyFont="1" applyFill="1" applyBorder="1" applyAlignment="1">
      <alignment horizontal="center" vertical="center"/>
    </xf>
    <xf numFmtId="4" fontId="11" fillId="4" borderId="0" xfId="63" applyNumberFormat="1" applyFont="1" applyFill="1" applyBorder="1" applyAlignment="1">
      <alignment horizontal="center" vertical="center" wrapText="1"/>
    </xf>
    <xf numFmtId="188" fontId="11" fillId="0" borderId="0" xfId="0" applyNumberFormat="1" applyFont="1" applyAlignment="1">
      <alignment horizontal="right" vertical="top"/>
    </xf>
    <xf numFmtId="1" fontId="11" fillId="0" borderId="0" xfId="0" applyNumberFormat="1" applyFont="1" applyAlignment="1">
      <alignment horizontal="center" vertical="top"/>
    </xf>
    <xf numFmtId="188" fontId="11" fillId="0" borderId="0" xfId="0" applyNumberFormat="1" applyFont="1" applyAlignment="1">
      <alignment horizontal="left" vertical="top"/>
    </xf>
    <xf numFmtId="166" fontId="11" fillId="0" borderId="0" xfId="3" applyFont="1" applyBorder="1" applyAlignment="1">
      <alignment vertical="center"/>
    </xf>
    <xf numFmtId="2" fontId="20" fillId="4" borderId="0" xfId="63" applyNumberFormat="1" applyFont="1" applyFill="1" applyBorder="1" applyAlignment="1">
      <alignment horizontal="center" vertical="center" wrapText="1"/>
    </xf>
    <xf numFmtId="0" fontId="20" fillId="4" borderId="0" xfId="63" applyNumberFormat="1" applyFont="1" applyFill="1" applyBorder="1" applyAlignment="1">
      <alignment horizontal="center" vertical="center" wrapText="1"/>
    </xf>
    <xf numFmtId="171" fontId="20" fillId="4" borderId="0" xfId="63" applyNumberFormat="1" applyFont="1" applyFill="1" applyBorder="1" applyAlignment="1">
      <alignment horizontal="center" vertical="center" wrapText="1"/>
    </xf>
    <xf numFmtId="0" fontId="20" fillId="4" borderId="0" xfId="42" applyFont="1" applyFill="1" applyBorder="1" applyAlignment="1">
      <alignment horizontal="center" vertical="center"/>
    </xf>
    <xf numFmtId="190" fontId="20" fillId="4" borderId="0" xfId="42" applyNumberFormat="1" applyFont="1" applyFill="1" applyBorder="1" applyAlignment="1">
      <alignment horizontal="center" vertical="center"/>
    </xf>
    <xf numFmtId="4" fontId="11" fillId="0" borderId="65" xfId="42" applyNumberFormat="1" applyFont="1" applyFill="1" applyBorder="1" applyAlignment="1">
      <alignment horizontal="center" vertical="center"/>
    </xf>
    <xf numFmtId="1" fontId="11" fillId="0" borderId="0" xfId="0" applyNumberFormat="1" applyFont="1" applyAlignment="1">
      <alignment vertical="top"/>
    </xf>
    <xf numFmtId="0" fontId="11" fillId="0" borderId="0" xfId="0" applyFont="1" applyAlignment="1">
      <alignment vertical="top"/>
    </xf>
    <xf numFmtId="0" fontId="23" fillId="0" borderId="0" xfId="0" applyFont="1" applyAlignment="1">
      <alignment horizontal="right" vertical="top"/>
    </xf>
    <xf numFmtId="0" fontId="23" fillId="0" borderId="0" xfId="0" applyFont="1" applyAlignment="1">
      <alignment horizontal="center" vertical="top"/>
    </xf>
    <xf numFmtId="0" fontId="20" fillId="0" borderId="32" xfId="42" applyFont="1" applyBorder="1" applyAlignment="1">
      <alignment vertical="center"/>
    </xf>
    <xf numFmtId="0" fontId="20" fillId="4" borderId="0" xfId="63" applyNumberFormat="1" applyFont="1" applyFill="1" applyBorder="1" applyAlignment="1">
      <alignment horizontal="center" vertical="center"/>
    </xf>
    <xf numFmtId="1" fontId="8" fillId="0" borderId="0" xfId="0" applyNumberFormat="1" applyFont="1" applyBorder="1" applyAlignment="1">
      <alignment horizontal="left" vertical="top"/>
    </xf>
    <xf numFmtId="188" fontId="11" fillId="0" borderId="0" xfId="0" applyNumberFormat="1" applyFont="1" applyAlignment="1">
      <alignment horizontal="center" vertical="top"/>
    </xf>
    <xf numFmtId="188" fontId="11" fillId="0" borderId="0" xfId="0" applyNumberFormat="1" applyFont="1" applyFill="1" applyAlignment="1">
      <alignment horizontal="left" vertical="top"/>
    </xf>
    <xf numFmtId="0" fontId="20" fillId="0" borderId="0" xfId="42" applyFont="1" applyBorder="1" applyAlignment="1">
      <alignment vertical="center"/>
    </xf>
    <xf numFmtId="4" fontId="20" fillId="4" borderId="0" xfId="63" applyNumberFormat="1" applyFont="1" applyFill="1" applyBorder="1" applyAlignment="1">
      <alignment horizontal="center" vertical="center" wrapText="1"/>
    </xf>
    <xf numFmtId="0" fontId="20" fillId="0" borderId="0" xfId="42" applyFont="1" applyBorder="1" applyAlignment="1">
      <alignment horizontal="center" vertical="center"/>
    </xf>
    <xf numFmtId="166" fontId="24" fillId="0" borderId="32" xfId="67" applyFont="1" applyFill="1" applyBorder="1" applyAlignment="1">
      <alignment horizontal="left" vertical="center"/>
    </xf>
    <xf numFmtId="188" fontId="11" fillId="0" borderId="0" xfId="0" applyNumberFormat="1" applyFont="1" applyFill="1" applyAlignment="1">
      <alignment horizontal="right" vertical="top"/>
    </xf>
    <xf numFmtId="0" fontId="23" fillId="0" borderId="0" xfId="0" applyFont="1" applyFill="1" applyAlignment="1">
      <alignment horizontal="right" vertical="top"/>
    </xf>
    <xf numFmtId="0" fontId="23" fillId="0" borderId="0" xfId="0" applyFont="1" applyFill="1" applyAlignment="1">
      <alignment vertical="top"/>
    </xf>
    <xf numFmtId="1" fontId="23" fillId="0" borderId="0" xfId="0" applyNumberFormat="1" applyFont="1" applyFill="1" applyAlignment="1">
      <alignment horizontal="left" vertical="top"/>
    </xf>
    <xf numFmtId="1" fontId="11" fillId="0" borderId="0" xfId="0" applyNumberFormat="1" applyFont="1" applyFill="1" applyAlignment="1">
      <alignment horizontal="center" vertical="top"/>
    </xf>
    <xf numFmtId="164" fontId="11" fillId="0" borderId="0" xfId="0" applyNumberFormat="1" applyFont="1" applyFill="1" applyAlignment="1">
      <alignment horizontal="center" vertical="top"/>
    </xf>
    <xf numFmtId="4" fontId="8" fillId="0" borderId="0" xfId="0" applyNumberFormat="1" applyFont="1" applyFill="1" applyAlignment="1">
      <alignment horizontal="right" vertical="top"/>
    </xf>
    <xf numFmtId="0" fontId="11" fillId="0" borderId="0" xfId="0" applyNumberFormat="1" applyFont="1" applyAlignment="1">
      <alignment horizontal="center" vertical="top"/>
    </xf>
    <xf numFmtId="192" fontId="8" fillId="0" borderId="0" xfId="4" applyNumberFormat="1" applyFont="1" applyAlignment="1">
      <alignment horizontal="right" vertical="top"/>
    </xf>
    <xf numFmtId="166" fontId="11" fillId="4" borderId="0" xfId="3" applyNumberFormat="1" applyFont="1" applyFill="1" applyAlignment="1">
      <alignment vertical="top"/>
    </xf>
    <xf numFmtId="166" fontId="25" fillId="0" borderId="0" xfId="67" applyFont="1" applyFill="1" applyBorder="1" applyAlignment="1">
      <alignment horizontal="left" vertical="center"/>
    </xf>
    <xf numFmtId="172" fontId="11" fillId="0" borderId="0" xfId="7" applyFont="1" applyFill="1" applyBorder="1" applyAlignment="1">
      <alignment horizontal="right" vertical="top"/>
    </xf>
    <xf numFmtId="0" fontId="11" fillId="0" borderId="0" xfId="0" applyNumberFormat="1" applyFont="1" applyBorder="1" applyAlignment="1">
      <alignment horizontal="center" vertical="top"/>
    </xf>
    <xf numFmtId="4" fontId="11" fillId="0" borderId="0" xfId="0" applyNumberFormat="1" applyFont="1" applyFill="1" applyBorder="1" applyAlignment="1">
      <alignment horizontal="right" vertical="top"/>
    </xf>
    <xf numFmtId="166" fontId="11" fillId="4" borderId="0" xfId="3" applyNumberFormat="1" applyFont="1" applyFill="1" applyBorder="1" applyAlignment="1">
      <alignment horizontal="left" vertical="top"/>
    </xf>
    <xf numFmtId="172" fontId="20" fillId="4" borderId="0" xfId="7" applyFont="1" applyFill="1" applyBorder="1" applyAlignment="1">
      <alignment horizontal="center" vertical="center" wrapText="1"/>
    </xf>
    <xf numFmtId="2" fontId="11" fillId="0" borderId="0" xfId="0" applyNumberFormat="1" applyFont="1" applyAlignment="1">
      <alignment horizontal="center" vertical="center"/>
    </xf>
    <xf numFmtId="1" fontId="23" fillId="0" borderId="0" xfId="0" applyNumberFormat="1" applyFont="1" applyFill="1" applyAlignment="1">
      <alignment horizontal="right" vertical="top"/>
    </xf>
    <xf numFmtId="166" fontId="11" fillId="0" borderId="0" xfId="3" applyFont="1" applyFill="1" applyAlignment="1">
      <alignment horizontal="right" vertical="top"/>
    </xf>
    <xf numFmtId="0" fontId="23" fillId="0" borderId="0" xfId="30" applyFont="1" applyFill="1" applyAlignment="1">
      <alignment horizontal="left" vertical="top"/>
    </xf>
    <xf numFmtId="0" fontId="11" fillId="0" borderId="0" xfId="0" applyFont="1" applyFill="1"/>
    <xf numFmtId="0" fontId="23" fillId="0" borderId="0" xfId="30" applyFont="1" applyFill="1" applyAlignment="1">
      <alignment horizontal="center" vertical="top"/>
    </xf>
    <xf numFmtId="4" fontId="11" fillId="0" borderId="0" xfId="0" applyNumberFormat="1" applyFont="1" applyFill="1" applyAlignment="1">
      <alignment horizontal="left" vertical="top"/>
    </xf>
    <xf numFmtId="0" fontId="23" fillId="0" borderId="0" xfId="38" applyFont="1" applyFill="1" applyAlignment="1">
      <alignment horizontal="right" vertical="top"/>
    </xf>
    <xf numFmtId="192" fontId="26" fillId="0" borderId="0" xfId="58" applyNumberFormat="1" applyFont="1" applyFill="1" applyAlignment="1">
      <alignment horizontal="left" vertical="top"/>
    </xf>
    <xf numFmtId="1" fontId="23" fillId="0" borderId="0" xfId="38" applyNumberFormat="1" applyFont="1" applyFill="1" applyAlignment="1">
      <alignment horizontal="left" vertical="top"/>
    </xf>
    <xf numFmtId="1" fontId="23" fillId="0" borderId="0" xfId="38" applyNumberFormat="1" applyFont="1" applyFill="1" applyAlignment="1">
      <alignment vertical="top"/>
    </xf>
    <xf numFmtId="2" fontId="11" fillId="0" borderId="0" xfId="30" applyNumberFormat="1" applyFont="1" applyFill="1" applyAlignment="1">
      <alignment horizontal="center" vertical="top"/>
    </xf>
    <xf numFmtId="1" fontId="11" fillId="0" borderId="0" xfId="0" applyNumberFormat="1" applyFont="1" applyFill="1" applyAlignment="1">
      <alignment horizontal="left" vertical="top"/>
    </xf>
    <xf numFmtId="166" fontId="11" fillId="0" borderId="0" xfId="3" applyNumberFormat="1" applyFont="1" applyFill="1" applyAlignment="1">
      <alignment vertical="top"/>
    </xf>
    <xf numFmtId="192" fontId="11" fillId="0" borderId="0" xfId="4" applyNumberFormat="1" applyFont="1" applyFill="1" applyAlignment="1">
      <alignment horizontal="center" vertical="top"/>
    </xf>
    <xf numFmtId="166" fontId="11" fillId="0" borderId="0" xfId="3" applyFont="1" applyFill="1" applyAlignment="1">
      <alignment horizontal="left" vertical="top"/>
    </xf>
    <xf numFmtId="0" fontId="10" fillId="0" borderId="74" xfId="42" applyFont="1" applyFill="1" applyBorder="1" applyAlignment="1">
      <alignment horizontal="center" vertical="center"/>
    </xf>
    <xf numFmtId="182" fontId="11" fillId="0" borderId="0" xfId="42" applyNumberFormat="1" applyFont="1"/>
    <xf numFmtId="166" fontId="22" fillId="4" borderId="14" xfId="67" applyFont="1" applyFill="1" applyBorder="1" applyAlignment="1">
      <alignment horizontal="center" vertical="center"/>
    </xf>
    <xf numFmtId="0" fontId="8" fillId="10" borderId="74" xfId="42" applyFont="1" applyFill="1" applyBorder="1" applyAlignment="1">
      <alignment vertical="center"/>
    </xf>
    <xf numFmtId="4" fontId="11" fillId="4" borderId="66" xfId="63" applyNumberFormat="1" applyFont="1" applyFill="1" applyBorder="1" applyAlignment="1">
      <alignment horizontal="center" vertical="center" wrapText="1"/>
    </xf>
    <xf numFmtId="166" fontId="11" fillId="4" borderId="76" xfId="63" applyFont="1" applyFill="1" applyBorder="1" applyAlignment="1">
      <alignment horizontal="right" vertical="center"/>
    </xf>
    <xf numFmtId="2" fontId="11" fillId="0" borderId="0" xfId="42" applyNumberFormat="1" applyFont="1" applyAlignment="1">
      <alignment horizontal="center" vertical="center"/>
    </xf>
    <xf numFmtId="43" fontId="11" fillId="0" borderId="0" xfId="42" applyNumberFormat="1" applyFont="1"/>
    <xf numFmtId="166" fontId="22" fillId="0" borderId="33" xfId="67" applyFont="1" applyFill="1" applyBorder="1" applyAlignment="1">
      <alignment horizontal="left" vertical="center"/>
    </xf>
    <xf numFmtId="0" fontId="11" fillId="0" borderId="33" xfId="42" applyFont="1" applyBorder="1" applyAlignment="1">
      <alignment vertical="center"/>
    </xf>
    <xf numFmtId="166" fontId="8" fillId="0" borderId="0" xfId="67" applyFont="1" applyFill="1" applyBorder="1" applyAlignment="1">
      <alignment horizontal="left" vertical="center"/>
    </xf>
    <xf numFmtId="166" fontId="8" fillId="0" borderId="33" xfId="67" applyFont="1" applyFill="1" applyBorder="1" applyAlignment="1">
      <alignment horizontal="left" vertical="center"/>
    </xf>
    <xf numFmtId="171" fontId="22" fillId="4" borderId="0" xfId="63" applyNumberFormat="1" applyFont="1" applyFill="1" applyBorder="1" applyAlignment="1">
      <alignment horizontal="center" vertical="center" wrapText="1"/>
    </xf>
    <xf numFmtId="166" fontId="11" fillId="4" borderId="66" xfId="63" applyNumberFormat="1" applyFont="1" applyFill="1" applyBorder="1" applyAlignment="1">
      <alignment horizontal="center" vertical="center" wrapText="1"/>
    </xf>
    <xf numFmtId="166" fontId="20" fillId="0" borderId="0" xfId="3" applyFont="1" applyBorder="1" applyAlignment="1">
      <alignment vertical="center"/>
    </xf>
    <xf numFmtId="0" fontId="20" fillId="0" borderId="33" xfId="42" applyFont="1" applyBorder="1" applyAlignment="1">
      <alignment vertical="center"/>
    </xf>
    <xf numFmtId="166" fontId="20" fillId="0" borderId="8" xfId="3" applyFont="1" applyBorder="1" applyAlignment="1">
      <alignment vertical="center"/>
    </xf>
    <xf numFmtId="0" fontId="22" fillId="4" borderId="0" xfId="63" applyNumberFormat="1" applyFont="1" applyFill="1" applyBorder="1" applyAlignment="1">
      <alignment horizontal="center" vertical="center" wrapText="1"/>
    </xf>
    <xf numFmtId="10" fontId="22" fillId="0" borderId="0" xfId="4" applyNumberFormat="1" applyFont="1" applyFill="1" applyBorder="1" applyAlignment="1">
      <alignment horizontal="right" vertical="center"/>
    </xf>
    <xf numFmtId="192" fontId="11" fillId="0" borderId="0" xfId="0" applyNumberFormat="1" applyFont="1" applyFill="1" applyAlignment="1">
      <alignment horizontal="left" vertical="top"/>
    </xf>
    <xf numFmtId="4" fontId="11" fillId="0" borderId="0" xfId="0" applyNumberFormat="1" applyFont="1" applyFill="1" applyAlignment="1">
      <alignment horizontal="center" vertical="top"/>
    </xf>
    <xf numFmtId="166" fontId="11" fillId="0" borderId="0" xfId="3" applyFont="1" applyBorder="1"/>
    <xf numFmtId="43" fontId="20" fillId="4" borderId="0" xfId="0" applyNumberFormat="1" applyFont="1" applyFill="1" applyBorder="1"/>
    <xf numFmtId="43" fontId="11" fillId="4" borderId="0" xfId="0" applyNumberFormat="1" applyFont="1" applyFill="1" applyBorder="1"/>
    <xf numFmtId="1" fontId="23" fillId="0" borderId="0" xfId="38" applyNumberFormat="1" applyFont="1" applyFill="1" applyAlignment="1">
      <alignment horizontal="center" vertical="top"/>
    </xf>
    <xf numFmtId="166" fontId="11" fillId="0" borderId="0" xfId="3" applyFont="1" applyAlignment="1">
      <alignment horizontal="center" vertical="center"/>
    </xf>
    <xf numFmtId="4" fontId="11" fillId="0" borderId="32" xfId="42" applyNumberFormat="1" applyFont="1" applyFill="1" applyBorder="1" applyAlignment="1">
      <alignment horizontal="center" vertical="center"/>
    </xf>
    <xf numFmtId="0" fontId="11" fillId="0" borderId="0" xfId="42" applyNumberFormat="1" applyFont="1" applyFill="1" applyBorder="1" applyAlignment="1">
      <alignment horizontal="center" vertical="center" wrapText="1"/>
    </xf>
    <xf numFmtId="0" fontId="11" fillId="4" borderId="0" xfId="63" applyNumberFormat="1" applyFont="1" applyFill="1" applyBorder="1" applyAlignment="1">
      <alignment horizontal="left" vertical="center" wrapText="1"/>
    </xf>
    <xf numFmtId="1" fontId="26" fillId="0" borderId="0" xfId="38" applyNumberFormat="1" applyFont="1" applyFill="1" applyAlignment="1">
      <alignment horizontal="left" vertical="top"/>
    </xf>
    <xf numFmtId="166" fontId="11" fillId="0" borderId="0" xfId="3" applyFont="1" applyAlignment="1">
      <alignment horizontal="right" vertical="top"/>
    </xf>
    <xf numFmtId="166" fontId="11" fillId="0" borderId="0" xfId="3" applyFont="1" applyAlignment="1">
      <alignment horizontal="left" vertical="top"/>
    </xf>
    <xf numFmtId="166" fontId="11" fillId="4" borderId="0" xfId="63" applyNumberFormat="1" applyFont="1" applyFill="1" applyBorder="1" applyAlignment="1">
      <alignment horizontal="center" vertical="center" wrapText="1"/>
    </xf>
    <xf numFmtId="166" fontId="11" fillId="4" borderId="33" xfId="63" applyFont="1" applyFill="1" applyBorder="1" applyAlignment="1">
      <alignment horizontal="right" vertical="center"/>
    </xf>
    <xf numFmtId="166" fontId="22" fillId="0" borderId="0" xfId="67" applyFont="1" applyFill="1" applyBorder="1" applyAlignment="1">
      <alignment horizontal="right" vertical="center"/>
    </xf>
    <xf numFmtId="166" fontId="22" fillId="0" borderId="0" xfId="67" applyFont="1" applyFill="1" applyBorder="1" applyAlignment="1">
      <alignment horizontal="center" vertical="center"/>
    </xf>
    <xf numFmtId="166" fontId="22" fillId="0" borderId="0" xfId="3" applyFont="1" applyBorder="1" applyAlignment="1">
      <alignment vertical="center"/>
    </xf>
    <xf numFmtId="166" fontId="11" fillId="0" borderId="8" xfId="3" applyFont="1" applyBorder="1" applyAlignment="1">
      <alignment horizontal="right" vertical="top"/>
    </xf>
    <xf numFmtId="4" fontId="11" fillId="0" borderId="78" xfId="42" applyNumberFormat="1" applyFont="1" applyFill="1" applyBorder="1" applyAlignment="1">
      <alignment horizontal="center" vertical="center"/>
    </xf>
    <xf numFmtId="0" fontId="11" fillId="0" borderId="79" xfId="42" applyNumberFormat="1" applyFont="1" applyFill="1" applyBorder="1" applyAlignment="1">
      <alignment horizontal="center" vertical="center" wrapText="1"/>
    </xf>
    <xf numFmtId="0" fontId="27" fillId="0" borderId="0" xfId="30" applyFont="1" applyFill="1" applyAlignment="1">
      <alignment horizontal="center" vertical="top"/>
    </xf>
    <xf numFmtId="166" fontId="11" fillId="0" borderId="0" xfId="3" applyFont="1" applyFill="1" applyAlignment="1">
      <alignment horizontal="center" vertical="top"/>
    </xf>
    <xf numFmtId="0" fontId="27" fillId="0" borderId="0" xfId="30" applyFont="1" applyFill="1" applyAlignment="1">
      <alignment horizontal="right" vertical="top"/>
    </xf>
    <xf numFmtId="0" fontId="11" fillId="0" borderId="0" xfId="30" applyFont="1" applyFill="1" applyAlignment="1">
      <alignment horizontal="center" vertical="top"/>
    </xf>
    <xf numFmtId="0" fontId="11" fillId="0" borderId="0" xfId="0" applyFont="1" applyAlignment="1">
      <alignment horizontal="left" vertical="center"/>
    </xf>
    <xf numFmtId="0" fontId="27" fillId="0" borderId="0" xfId="30" applyFont="1" applyFill="1" applyAlignment="1">
      <alignment horizontal="left" vertical="top"/>
    </xf>
    <xf numFmtId="166" fontId="11" fillId="0" borderId="58" xfId="3" applyFont="1" applyBorder="1"/>
    <xf numFmtId="166" fontId="11" fillId="0" borderId="0" xfId="3" applyFont="1" applyAlignment="1">
      <alignment vertical="center"/>
    </xf>
    <xf numFmtId="0" fontId="28" fillId="0" borderId="0" xfId="0" applyFont="1" applyAlignment="1">
      <alignment vertical="center"/>
    </xf>
    <xf numFmtId="166" fontId="28" fillId="0" borderId="0" xfId="3" applyFont="1" applyAlignment="1">
      <alignment vertical="center"/>
    </xf>
    <xf numFmtId="1" fontId="29" fillId="0" borderId="0" xfId="0" applyNumberFormat="1" applyFont="1" applyFill="1" applyAlignment="1">
      <alignment horizontal="center" vertical="top"/>
    </xf>
    <xf numFmtId="2" fontId="29" fillId="0" borderId="0" xfId="0" applyNumberFormat="1" applyFont="1" applyFill="1" applyAlignment="1">
      <alignment horizontal="left" vertical="top"/>
    </xf>
    <xf numFmtId="0" fontId="28" fillId="0" borderId="0" xfId="0" applyFont="1" applyAlignment="1">
      <alignment horizontal="center" vertical="center"/>
    </xf>
    <xf numFmtId="2" fontId="11" fillId="0" borderId="0" xfId="0" applyNumberFormat="1" applyFont="1" applyFill="1" applyAlignment="1">
      <alignment horizontal="left" vertical="top"/>
    </xf>
    <xf numFmtId="166" fontId="11" fillId="4" borderId="79" xfId="63" applyNumberFormat="1" applyFont="1" applyFill="1" applyBorder="1" applyAlignment="1">
      <alignment horizontal="center" vertical="center" wrapText="1"/>
    </xf>
    <xf numFmtId="166" fontId="11" fillId="4" borderId="83" xfId="63" applyFont="1" applyFill="1" applyBorder="1" applyAlignment="1">
      <alignment horizontal="right" vertical="center"/>
    </xf>
    <xf numFmtId="166" fontId="11" fillId="0" borderId="8" xfId="3" applyFont="1" applyBorder="1" applyAlignment="1">
      <alignment horizontal="center" vertical="center"/>
    </xf>
    <xf numFmtId="166" fontId="11" fillId="0" borderId="0" xfId="3" applyFont="1" applyAlignment="1">
      <alignment horizontal="center"/>
    </xf>
    <xf numFmtId="166" fontId="11" fillId="0" borderId="8" xfId="3" applyFont="1" applyBorder="1"/>
    <xf numFmtId="0" fontId="8" fillId="0" borderId="0" xfId="0" applyFont="1" applyAlignment="1">
      <alignment horizontal="right"/>
    </xf>
    <xf numFmtId="166" fontId="8" fillId="0" borderId="0" xfId="0" applyNumberFormat="1" applyFont="1" applyBorder="1"/>
    <xf numFmtId="0" fontId="8" fillId="0" borderId="0" xfId="0" applyFont="1" applyAlignment="1">
      <alignment horizontal="center"/>
    </xf>
    <xf numFmtId="0" fontId="8" fillId="0" borderId="0" xfId="0" applyFont="1" applyBorder="1"/>
    <xf numFmtId="43" fontId="11" fillId="0" borderId="0" xfId="0" applyNumberFormat="1" applyFont="1" applyBorder="1"/>
    <xf numFmtId="43" fontId="11" fillId="0" borderId="8" xfId="0" applyNumberFormat="1" applyFont="1" applyBorder="1"/>
    <xf numFmtId="43" fontId="8" fillId="0" borderId="0" xfId="0" applyNumberFormat="1" applyFont="1" applyBorder="1"/>
    <xf numFmtId="2" fontId="28" fillId="0" borderId="0" xfId="0" applyNumberFormat="1" applyFont="1" applyAlignment="1">
      <alignment vertical="center"/>
    </xf>
    <xf numFmtId="2" fontId="28" fillId="0" borderId="8" xfId="0" applyNumberFormat="1" applyFont="1" applyBorder="1" applyAlignment="1">
      <alignment vertical="center"/>
    </xf>
    <xf numFmtId="0" fontId="30" fillId="0" borderId="0" xfId="0" applyFont="1" applyAlignment="1">
      <alignment horizontal="right"/>
    </xf>
    <xf numFmtId="2" fontId="30" fillId="0" borderId="0" xfId="0" applyNumberFormat="1" applyFont="1" applyBorder="1"/>
    <xf numFmtId="4" fontId="11" fillId="0" borderId="0" xfId="0" applyNumberFormat="1" applyFont="1" applyFill="1" applyAlignment="1">
      <alignment vertical="top"/>
    </xf>
    <xf numFmtId="1" fontId="11" fillId="0" borderId="0" xfId="0" applyNumberFormat="1" applyFont="1" applyFill="1" applyAlignment="1">
      <alignment vertical="top"/>
    </xf>
    <xf numFmtId="4" fontId="11" fillId="0" borderId="0" xfId="0" applyNumberFormat="1" applyFont="1" applyFill="1" applyAlignment="1">
      <alignment horizontal="right" vertical="top"/>
    </xf>
    <xf numFmtId="0" fontId="8" fillId="0" borderId="0" xfId="0" applyFont="1" applyAlignment="1">
      <alignment horizontal="center" vertical="center"/>
    </xf>
    <xf numFmtId="0" fontId="8" fillId="0" borderId="0" xfId="0" applyFont="1" applyAlignment="1">
      <alignment horizontal="right" vertical="center"/>
    </xf>
    <xf numFmtId="4" fontId="8" fillId="0" borderId="0" xfId="0" applyNumberFormat="1" applyFont="1" applyBorder="1"/>
    <xf numFmtId="9" fontId="11" fillId="0" borderId="0" xfId="4" applyFont="1" applyFill="1" applyAlignment="1">
      <alignment horizontal="left" vertical="top"/>
    </xf>
    <xf numFmtId="1" fontId="11" fillId="0" borderId="0" xfId="0" applyNumberFormat="1" applyFont="1" applyFill="1" applyBorder="1" applyAlignment="1">
      <alignment horizontal="left" vertical="top"/>
    </xf>
    <xf numFmtId="166" fontId="11" fillId="0" borderId="0" xfId="3" applyFont="1" applyAlignment="1">
      <alignment horizontal="left" vertical="center"/>
    </xf>
    <xf numFmtId="4" fontId="11" fillId="0" borderId="8" xfId="0" applyNumberFormat="1" applyFont="1" applyFill="1" applyBorder="1" applyAlignment="1">
      <alignment horizontal="right" vertical="top"/>
    </xf>
    <xf numFmtId="2" fontId="23" fillId="0" borderId="0" xfId="0" applyNumberFormat="1" applyFont="1" applyFill="1" applyAlignment="1">
      <alignment horizontal="right" vertical="top"/>
    </xf>
    <xf numFmtId="2" fontId="11" fillId="0" borderId="0" xfId="0" applyNumberFormat="1" applyFont="1" applyAlignment="1">
      <alignment horizontal="right" vertical="top"/>
    </xf>
    <xf numFmtId="2" fontId="11" fillId="0" borderId="0" xfId="0" applyNumberFormat="1" applyFont="1" applyBorder="1" applyAlignment="1">
      <alignment horizontal="right" vertical="top"/>
    </xf>
    <xf numFmtId="2" fontId="11" fillId="0" borderId="8" xfId="0" applyNumberFormat="1" applyFont="1" applyBorder="1" applyAlignment="1">
      <alignment horizontal="right" vertical="top"/>
    </xf>
    <xf numFmtId="166" fontId="8" fillId="0" borderId="0" xfId="3" applyFont="1" applyBorder="1"/>
    <xf numFmtId="166" fontId="11" fillId="0" borderId="0" xfId="3" applyFont="1" applyBorder="1" applyAlignment="1">
      <alignment horizontal="right" vertical="top"/>
    </xf>
    <xf numFmtId="1" fontId="11" fillId="0" borderId="0" xfId="0" applyNumberFormat="1" applyFont="1" applyBorder="1" applyAlignment="1">
      <alignment horizontal="left" vertical="top"/>
    </xf>
    <xf numFmtId="1" fontId="11" fillId="0" borderId="0" xfId="0" applyNumberFormat="1" applyFont="1" applyBorder="1" applyAlignment="1">
      <alignment horizontal="right" vertical="top"/>
    </xf>
    <xf numFmtId="2" fontId="11" fillId="0" borderId="0" xfId="3" applyNumberFormat="1" applyFont="1" applyAlignment="1">
      <alignment horizontal="center" vertical="center"/>
    </xf>
    <xf numFmtId="166" fontId="31" fillId="0" borderId="0" xfId="3" applyFont="1" applyBorder="1"/>
    <xf numFmtId="0" fontId="11" fillId="0" borderId="0" xfId="0" applyFont="1" applyAlignment="1">
      <alignment horizontal="right" vertical="center"/>
    </xf>
    <xf numFmtId="174" fontId="32" fillId="0" borderId="0" xfId="0" applyNumberFormat="1" applyFont="1" applyFill="1" applyAlignment="1">
      <alignment horizontal="left" vertical="top"/>
    </xf>
    <xf numFmtId="0" fontId="11" fillId="0" borderId="0" xfId="3" applyNumberFormat="1" applyFont="1" applyAlignment="1">
      <alignment horizontal="center" vertical="center"/>
    </xf>
    <xf numFmtId="1" fontId="11" fillId="0" borderId="0" xfId="0" applyNumberFormat="1" applyFont="1" applyFill="1" applyAlignment="1">
      <alignment horizontal="right" vertical="top"/>
    </xf>
    <xf numFmtId="2" fontId="11" fillId="0" borderId="0" xfId="0" applyNumberFormat="1" applyFont="1" applyBorder="1"/>
    <xf numFmtId="2" fontId="11" fillId="0" borderId="8" xfId="0" applyNumberFormat="1" applyFont="1" applyBorder="1"/>
    <xf numFmtId="2" fontId="8" fillId="0" borderId="0" xfId="0" applyNumberFormat="1" applyFont="1" applyBorder="1"/>
    <xf numFmtId="0" fontId="11" fillId="0" borderId="0" xfId="6" applyFont="1" applyAlignment="1">
      <protection locked="0"/>
    </xf>
    <xf numFmtId="0" fontId="33" fillId="0" borderId="0" xfId="6" applyFont="1" applyAlignment="1">
      <protection locked="0"/>
    </xf>
    <xf numFmtId="0" fontId="34" fillId="0" borderId="0" xfId="6" applyFont="1" applyAlignment="1">
      <protection locked="0"/>
    </xf>
    <xf numFmtId="0" fontId="35" fillId="0" borderId="0" xfId="6" applyFont="1" applyAlignment="1">
      <alignment horizontal="left"/>
      <protection locked="0"/>
    </xf>
    <xf numFmtId="0" fontId="35" fillId="0" borderId="0" xfId="6" applyFont="1" applyAlignment="1">
      <protection locked="0"/>
    </xf>
    <xf numFmtId="0" fontId="35" fillId="0" borderId="0" xfId="6" applyFont="1" applyAlignment="1" applyProtection="1"/>
    <xf numFmtId="0" fontId="34" fillId="11" borderId="60" xfId="6" applyFont="1" applyFill="1" applyBorder="1" applyAlignment="1" applyProtection="1">
      <alignment vertical="center" wrapText="1"/>
    </xf>
    <xf numFmtId="0" fontId="34" fillId="11" borderId="30" xfId="6" applyFont="1" applyFill="1" applyBorder="1" applyAlignment="1" applyProtection="1">
      <alignment horizontal="center" vertical="center" wrapText="1"/>
    </xf>
    <xf numFmtId="0" fontId="34" fillId="11" borderId="61" xfId="6" applyFont="1" applyFill="1" applyBorder="1" applyAlignment="1" applyProtection="1">
      <alignment vertical="center" wrapText="1"/>
    </xf>
    <xf numFmtId="0" fontId="34" fillId="11" borderId="62" xfId="6" applyFont="1" applyFill="1" applyBorder="1" applyAlignment="1" applyProtection="1">
      <alignment horizontal="centerContinuous" vertical="center"/>
    </xf>
    <xf numFmtId="0" fontId="34" fillId="11" borderId="0" xfId="6" applyFont="1" applyFill="1" applyBorder="1" applyAlignment="1" applyProtection="1">
      <alignment horizontal="centerContinuous" vertical="center"/>
    </xf>
    <xf numFmtId="0" fontId="34" fillId="11" borderId="85" xfId="6" applyFont="1" applyFill="1" applyBorder="1" applyAlignment="1" applyProtection="1">
      <alignment horizontal="center" vertical="center"/>
    </xf>
    <xf numFmtId="0" fontId="34" fillId="11" borderId="86" xfId="6" applyFont="1" applyFill="1" applyBorder="1" applyAlignment="1" applyProtection="1">
      <alignment horizontal="centerContinuous" vertical="center"/>
    </xf>
    <xf numFmtId="0" fontId="34" fillId="11" borderId="35" xfId="6" applyFont="1" applyFill="1" applyBorder="1" applyAlignment="1" applyProtection="1">
      <alignment horizontal="centerContinuous" vertical="center"/>
    </xf>
    <xf numFmtId="0" fontId="34" fillId="11" borderId="87" xfId="6" applyFont="1" applyFill="1" applyBorder="1" applyAlignment="1" applyProtection="1">
      <alignment horizontal="center" vertical="center"/>
    </xf>
    <xf numFmtId="1" fontId="36" fillId="0" borderId="32" xfId="6" applyNumberFormat="1" applyFont="1" applyBorder="1" applyAlignment="1" applyProtection="1">
      <alignment horizontal="left" vertical="center" indent="1"/>
    </xf>
    <xf numFmtId="1" fontId="36" fillId="0" borderId="0" xfId="6" applyNumberFormat="1" applyFont="1" applyBorder="1" applyAlignment="1" applyProtection="1">
      <alignment horizontal="left" vertical="center" indent="1"/>
    </xf>
    <xf numFmtId="1" fontId="34" fillId="0" borderId="30" xfId="6" applyNumberFormat="1" applyFont="1" applyBorder="1" applyAlignment="1" applyProtection="1">
      <alignment vertical="center"/>
    </xf>
    <xf numFmtId="1" fontId="34" fillId="0" borderId="0" xfId="6" applyNumberFormat="1" applyFont="1" applyBorder="1" applyAlignment="1" applyProtection="1">
      <alignment vertical="center"/>
    </xf>
    <xf numFmtId="0" fontId="34" fillId="11" borderId="84" xfId="6" applyFont="1" applyFill="1" applyBorder="1" applyAlignment="1" applyProtection="1">
      <alignment horizontal="center" vertical="center" wrapText="1"/>
    </xf>
    <xf numFmtId="0" fontId="34" fillId="11" borderId="85" xfId="6" applyFont="1" applyFill="1" applyBorder="1" applyAlignment="1" applyProtection="1">
      <alignment horizontal="center" vertical="center" wrapText="1"/>
    </xf>
    <xf numFmtId="0" fontId="34" fillId="11" borderId="85" xfId="6" applyFont="1" applyFill="1" applyBorder="1" applyAlignment="1" applyProtection="1">
      <alignment vertical="center" wrapText="1"/>
    </xf>
    <xf numFmtId="0" fontId="35" fillId="0" borderId="0" xfId="6" applyFont="1" applyAlignment="1">
      <alignment horizontal="right"/>
      <protection locked="0"/>
    </xf>
    <xf numFmtId="0" fontId="11" fillId="0" borderId="35" xfId="6" applyFont="1" applyBorder="1" applyAlignment="1">
      <alignment horizontal="left"/>
      <protection locked="0"/>
    </xf>
    <xf numFmtId="0" fontId="34" fillId="11" borderId="18" xfId="6" applyFont="1" applyFill="1" applyBorder="1" applyAlignment="1">
      <alignment horizontal="center"/>
      <protection locked="0"/>
    </xf>
    <xf numFmtId="0" fontId="34" fillId="11" borderId="85" xfId="6" applyFont="1" applyFill="1" applyBorder="1" applyAlignment="1">
      <alignment horizontal="center"/>
      <protection locked="0"/>
    </xf>
    <xf numFmtId="0" fontId="34" fillId="11" borderId="18" xfId="6" applyFont="1" applyFill="1" applyBorder="1" applyAlignment="1" applyProtection="1">
      <alignment horizontal="center" vertical="center"/>
    </xf>
    <xf numFmtId="0" fontId="34" fillId="11" borderId="19" xfId="6" applyFont="1" applyFill="1" applyBorder="1" applyAlignment="1" applyProtection="1">
      <alignment horizontal="center" vertical="center"/>
    </xf>
    <xf numFmtId="0" fontId="34" fillId="11" borderId="90" xfId="6" applyFont="1" applyFill="1" applyBorder="1" applyAlignment="1" applyProtection="1">
      <alignment horizontal="center" vertical="center"/>
    </xf>
    <xf numFmtId="0" fontId="34" fillId="11" borderId="91" xfId="6" applyFont="1" applyFill="1" applyBorder="1" applyAlignment="1" applyProtection="1">
      <alignment horizontal="center" vertical="center"/>
    </xf>
    <xf numFmtId="1" fontId="34" fillId="0" borderId="31" xfId="6" applyNumberFormat="1" applyFont="1" applyBorder="1" applyAlignment="1" applyProtection="1">
      <alignment vertical="center"/>
    </xf>
    <xf numFmtId="1" fontId="34" fillId="0" borderId="92" xfId="6" applyNumberFormat="1" applyFont="1" applyBorder="1" applyAlignment="1" applyProtection="1">
      <alignment vertical="center"/>
    </xf>
    <xf numFmtId="0" fontId="11" fillId="0" borderId="0" xfId="6" applyFont="1" applyAlignment="1">
      <alignment horizontal="left"/>
      <protection locked="0"/>
    </xf>
    <xf numFmtId="0" fontId="34" fillId="11" borderId="62" xfId="6" applyFont="1" applyFill="1" applyBorder="1" applyAlignment="1" applyProtection="1">
      <alignment horizontal="center" vertical="center" wrapText="1"/>
    </xf>
    <xf numFmtId="2" fontId="35" fillId="0" borderId="0" xfId="6" applyNumberFormat="1" applyFont="1" applyBorder="1" applyAlignment="1">
      <alignment horizontal="center" vertical="top"/>
      <protection locked="0"/>
    </xf>
    <xf numFmtId="166" fontId="35" fillId="0" borderId="0" xfId="62" applyFont="1" applyBorder="1"/>
    <xf numFmtId="43" fontId="35" fillId="0" borderId="0" xfId="69" applyFont="1" applyBorder="1"/>
    <xf numFmtId="193" fontId="35" fillId="0" borderId="0" xfId="69" applyNumberFormat="1" applyFont="1" applyBorder="1"/>
    <xf numFmtId="43" fontId="35" fillId="0" borderId="0" xfId="69" applyFont="1" applyBorder="1" applyProtection="1">
      <protection locked="0"/>
    </xf>
    <xf numFmtId="0" fontId="34" fillId="11" borderId="58" xfId="6" applyFont="1" applyFill="1" applyBorder="1" applyAlignment="1" applyProtection="1">
      <alignment horizontal="centerContinuous" vertical="center"/>
    </xf>
    <xf numFmtId="0" fontId="37" fillId="11" borderId="58" xfId="6" applyFont="1" applyFill="1" applyBorder="1" applyAlignment="1" applyProtection="1">
      <alignment horizontal="centerContinuous" vertical="center"/>
    </xf>
    <xf numFmtId="0" fontId="34" fillId="11" borderId="90" xfId="6" applyFont="1" applyFill="1" applyBorder="1" applyAlignment="1" applyProtection="1">
      <alignment horizontal="centerContinuous" vertical="center"/>
    </xf>
    <xf numFmtId="1" fontId="35" fillId="0" borderId="0" xfId="6" applyNumberFormat="1" applyFont="1" applyBorder="1" applyAlignment="1" applyProtection="1">
      <alignment horizontal="center"/>
    </xf>
    <xf numFmtId="0" fontId="34" fillId="11" borderId="18" xfId="6" applyFont="1" applyFill="1" applyBorder="1" applyAlignment="1" applyProtection="1">
      <alignment horizontal="center" vertical="center" wrapText="1"/>
    </xf>
    <xf numFmtId="0" fontId="8" fillId="0" borderId="0" xfId="6" applyFont="1" applyAlignment="1" applyProtection="1">
      <alignment vertical="center" wrapText="1"/>
    </xf>
    <xf numFmtId="1" fontId="37" fillId="0" borderId="61" xfId="6" applyNumberFormat="1" applyFont="1" applyBorder="1" applyAlignment="1" applyProtection="1">
      <alignment horizontal="center" vertical="center" wrapText="1"/>
    </xf>
    <xf numFmtId="1" fontId="37" fillId="0" borderId="62" xfId="6" applyNumberFormat="1" applyFont="1" applyBorder="1" applyAlignment="1" applyProtection="1">
      <alignment horizontal="center" vertical="center" wrapText="1"/>
    </xf>
    <xf numFmtId="0" fontId="37" fillId="0" borderId="85" xfId="6" applyFont="1" applyBorder="1" applyAlignment="1" applyProtection="1">
      <alignment horizontal="center" vertical="center"/>
    </xf>
    <xf numFmtId="0" fontId="37" fillId="0" borderId="94" xfId="6" applyFont="1" applyBorder="1" applyAlignment="1" applyProtection="1">
      <alignment horizontal="center" vertical="center"/>
    </xf>
    <xf numFmtId="0" fontId="8" fillId="0" borderId="0" xfId="6" applyFont="1" applyAlignment="1" applyProtection="1">
      <alignment horizontal="center" vertical="center"/>
    </xf>
    <xf numFmtId="166" fontId="11" fillId="0" borderId="0" xfId="62" applyFont="1"/>
    <xf numFmtId="0" fontId="38" fillId="0" borderId="21" xfId="40" applyFont="1" applyBorder="1"/>
    <xf numFmtId="49" fontId="2" fillId="0" borderId="18" xfId="0" applyNumberFormat="1" applyFont="1" applyBorder="1" applyAlignment="1">
      <alignment horizontal="center"/>
    </xf>
    <xf numFmtId="2" fontId="38" fillId="0" borderId="13" xfId="40" applyNumberFormat="1" applyFont="1" applyBorder="1" applyAlignment="1">
      <alignment horizontal="center"/>
    </xf>
    <xf numFmtId="196" fontId="38" fillId="0" borderId="13" xfId="40" applyNumberFormat="1" applyFont="1" applyBorder="1" applyAlignment="1">
      <alignment horizontal="center"/>
    </xf>
    <xf numFmtId="196" fontId="38" fillId="0" borderId="14" xfId="40" applyNumberFormat="1" applyFont="1" applyBorder="1" applyAlignment="1">
      <alignment horizontal="center"/>
    </xf>
    <xf numFmtId="1" fontId="35" fillId="0" borderId="1" xfId="6" applyNumberFormat="1" applyFont="1" applyBorder="1" applyAlignment="1" applyProtection="1"/>
    <xf numFmtId="1" fontId="35" fillId="0" borderId="2" xfId="6" applyNumberFormat="1" applyFont="1" applyBorder="1" applyAlignment="1" applyProtection="1"/>
    <xf numFmtId="0" fontId="35" fillId="0" borderId="2" xfId="6" applyFont="1" applyBorder="1" applyAlignment="1">
      <alignment horizontal="center" vertical="top"/>
      <protection locked="0"/>
    </xf>
    <xf numFmtId="2" fontId="38" fillId="0" borderId="2" xfId="6" applyNumberFormat="1" applyFont="1" applyBorder="1" applyAlignment="1" applyProtection="1"/>
    <xf numFmtId="0" fontId="35" fillId="0" borderId="0" xfId="6" applyFont="1" applyAlignment="1">
      <alignment vertical="top"/>
      <protection locked="0"/>
    </xf>
    <xf numFmtId="0" fontId="35" fillId="0" borderId="0" xfId="6" applyFont="1" applyAlignment="1">
      <alignment horizontal="left" vertical="top"/>
      <protection locked="0"/>
    </xf>
    <xf numFmtId="196" fontId="35" fillId="0" borderId="2" xfId="6" applyNumberFormat="1" applyFont="1" applyBorder="1" applyAlignment="1" applyProtection="1"/>
    <xf numFmtId="166" fontId="35" fillId="0" borderId="2" xfId="62" applyFont="1" applyBorder="1"/>
    <xf numFmtId="166" fontId="34" fillId="0" borderId="20" xfId="6" applyNumberFormat="1" applyFont="1" applyFill="1" applyBorder="1" applyAlignment="1">
      <alignment vertical="center"/>
      <protection locked="0"/>
    </xf>
    <xf numFmtId="166" fontId="34" fillId="0" borderId="5" xfId="6" applyNumberFormat="1" applyFont="1" applyFill="1" applyBorder="1" applyAlignment="1">
      <alignment vertical="center"/>
      <protection locked="0"/>
    </xf>
    <xf numFmtId="1" fontId="35" fillId="0" borderId="2" xfId="6" applyNumberFormat="1" applyFont="1" applyFill="1" applyBorder="1" applyAlignment="1" applyProtection="1"/>
    <xf numFmtId="0" fontId="35" fillId="0" borderId="2" xfId="6" applyFont="1" applyFill="1" applyBorder="1" applyAlignment="1">
      <alignment horizontal="center" vertical="top"/>
      <protection locked="0"/>
    </xf>
    <xf numFmtId="2" fontId="35" fillId="0" borderId="0" xfId="6" applyNumberFormat="1" applyFont="1" applyAlignment="1">
      <alignment horizontal="center" vertical="top"/>
      <protection locked="0"/>
    </xf>
    <xf numFmtId="0" fontId="34" fillId="0" borderId="0" xfId="6" applyFont="1" applyAlignment="1" applyProtection="1">
      <alignment horizontal="center" vertical="center"/>
    </xf>
    <xf numFmtId="166" fontId="34" fillId="0" borderId="3" xfId="6" applyNumberFormat="1" applyFont="1" applyFill="1" applyBorder="1" applyAlignment="1">
      <alignment vertical="center"/>
      <protection locked="0"/>
    </xf>
    <xf numFmtId="166" fontId="34" fillId="0" borderId="37" xfId="6" applyNumberFormat="1" applyFont="1" applyFill="1" applyBorder="1" applyAlignment="1">
      <alignment vertical="center"/>
      <protection locked="0"/>
    </xf>
    <xf numFmtId="166" fontId="34" fillId="0" borderId="104" xfId="6" applyNumberFormat="1" applyFont="1" applyFill="1" applyBorder="1" applyAlignment="1">
      <alignment vertical="center"/>
      <protection locked="0"/>
    </xf>
    <xf numFmtId="166" fontId="34" fillId="0" borderId="105" xfId="6" applyNumberFormat="1" applyFont="1" applyFill="1" applyBorder="1" applyAlignment="1">
      <alignment vertical="center"/>
      <protection locked="0"/>
    </xf>
    <xf numFmtId="0" fontId="38" fillId="0" borderId="22" xfId="40" applyFont="1" applyBorder="1"/>
    <xf numFmtId="49" fontId="2" fillId="0" borderId="25" xfId="0" applyNumberFormat="1" applyFont="1" applyBorder="1" applyAlignment="1">
      <alignment horizontal="center"/>
    </xf>
    <xf numFmtId="2" fontId="38" fillId="0" borderId="25" xfId="40" applyNumberFormat="1" applyFont="1" applyBorder="1" applyAlignment="1">
      <alignment horizontal="center"/>
    </xf>
    <xf numFmtId="196" fontId="38" fillId="0" borderId="25" xfId="40" applyNumberFormat="1" applyFont="1" applyBorder="1" applyAlignment="1">
      <alignment horizontal="center"/>
    </xf>
    <xf numFmtId="196" fontId="38" fillId="0" borderId="26" xfId="40" applyNumberFormat="1" applyFont="1" applyBorder="1" applyAlignment="1">
      <alignment horizontal="center"/>
    </xf>
    <xf numFmtId="0" fontId="35" fillId="0" borderId="0" xfId="6" applyFont="1" applyAlignment="1">
      <alignment horizontal="center" vertical="top"/>
      <protection locked="0"/>
    </xf>
    <xf numFmtId="0" fontId="11" fillId="0" borderId="0" xfId="6" applyFont="1" applyAlignment="1">
      <alignment horizontal="center" vertical="top"/>
      <protection locked="0"/>
    </xf>
    <xf numFmtId="193" fontId="11" fillId="0" borderId="0" xfId="6" applyNumberFormat="1" applyFont="1" applyAlignment="1">
      <protection locked="0"/>
    </xf>
    <xf numFmtId="0" fontId="10" fillId="0" borderId="0" xfId="0" applyFont="1" applyFill="1"/>
    <xf numFmtId="0" fontId="9" fillId="0" borderId="0" xfId="30" applyFont="1" applyFill="1"/>
    <xf numFmtId="0" fontId="9" fillId="0" borderId="0" xfId="0" applyFont="1" applyFill="1"/>
    <xf numFmtId="0" fontId="39" fillId="0" borderId="0" xfId="0" applyFont="1" applyFill="1"/>
    <xf numFmtId="0" fontId="9" fillId="0" borderId="0" xfId="0" applyFont="1" applyFill="1" applyAlignment="1">
      <alignment vertical="center"/>
    </xf>
    <xf numFmtId="0" fontId="40" fillId="0" borderId="0" xfId="0" applyFont="1" applyFill="1"/>
    <xf numFmtId="0" fontId="0" fillId="0" borderId="0" xfId="0" applyFont="1" applyFill="1"/>
    <xf numFmtId="0" fontId="41" fillId="0" borderId="0" xfId="0" applyFont="1" applyFill="1"/>
    <xf numFmtId="0" fontId="9" fillId="0" borderId="0" xfId="30" applyFont="1" applyFill="1" applyAlignment="1">
      <alignment vertical="center"/>
    </xf>
    <xf numFmtId="0" fontId="9" fillId="0" borderId="0" xfId="0" applyFont="1" applyFill="1" applyAlignment="1">
      <alignment horizontal="left" vertical="top"/>
    </xf>
    <xf numFmtId="0" fontId="9" fillId="0" borderId="0" xfId="0" applyFont="1" applyFill="1" applyAlignment="1">
      <alignment vertical="top"/>
    </xf>
    <xf numFmtId="4" fontId="9" fillId="0" borderId="0" xfId="0" applyNumberFormat="1" applyFont="1" applyFill="1" applyAlignment="1">
      <alignment horizontal="left" vertical="top"/>
    </xf>
    <xf numFmtId="166" fontId="9" fillId="0" borderId="0" xfId="3" applyFont="1" applyFill="1"/>
    <xf numFmtId="0" fontId="15" fillId="0" borderId="0" xfId="0" applyFont="1" applyFill="1" applyAlignment="1">
      <alignment horizontal="left" vertical="top"/>
    </xf>
    <xf numFmtId="0" fontId="42" fillId="0" borderId="0" xfId="0" applyFont="1" applyFill="1" applyAlignment="1">
      <alignment horizontal="left" vertical="top"/>
    </xf>
    <xf numFmtId="0" fontId="43" fillId="0" borderId="0" xfId="0" applyFont="1" applyFill="1" applyAlignment="1">
      <alignment vertical="top"/>
    </xf>
    <xf numFmtId="9" fontId="10" fillId="0" borderId="0" xfId="4" applyFont="1" applyFill="1" applyAlignment="1">
      <alignment horizontal="left" vertical="top"/>
    </xf>
    <xf numFmtId="9" fontId="9" fillId="0" borderId="0" xfId="4" applyFont="1" applyFill="1" applyAlignment="1">
      <alignment vertical="top"/>
    </xf>
    <xf numFmtId="49" fontId="9" fillId="0" borderId="0" xfId="0" applyNumberFormat="1" applyFont="1" applyFill="1" applyAlignment="1">
      <alignment vertical="top" wrapText="1"/>
    </xf>
    <xf numFmtId="0" fontId="10" fillId="0" borderId="0" xfId="0" applyFont="1" applyFill="1" applyAlignment="1">
      <alignment horizontal="left" vertical="top"/>
    </xf>
    <xf numFmtId="1" fontId="10" fillId="0" borderId="12" xfId="0" applyNumberFormat="1" applyFont="1" applyFill="1" applyBorder="1" applyAlignment="1">
      <alignment horizontal="left" vertical="top"/>
    </xf>
    <xf numFmtId="4" fontId="10" fillId="0" borderId="12" xfId="0" applyNumberFormat="1" applyFont="1" applyFill="1" applyBorder="1" applyAlignment="1">
      <alignment horizontal="center" vertical="center"/>
    </xf>
    <xf numFmtId="49" fontId="10" fillId="0" borderId="12" xfId="0" applyNumberFormat="1" applyFont="1" applyFill="1" applyBorder="1" applyAlignment="1">
      <alignment vertical="center"/>
    </xf>
    <xf numFmtId="1" fontId="10" fillId="0" borderId="12" xfId="0" applyNumberFormat="1" applyFont="1" applyFill="1" applyBorder="1" applyAlignment="1">
      <alignment vertical="center"/>
    </xf>
    <xf numFmtId="0" fontId="9" fillId="0" borderId="12" xfId="0" applyFont="1" applyFill="1" applyBorder="1" applyAlignment="1">
      <alignment vertical="center"/>
    </xf>
    <xf numFmtId="1" fontId="9" fillId="0" borderId="0" xfId="0" applyNumberFormat="1" applyFont="1" applyFill="1" applyAlignment="1">
      <alignment horizontal="left" vertical="center"/>
    </xf>
    <xf numFmtId="1" fontId="15" fillId="0" borderId="0" xfId="0" applyNumberFormat="1" applyFont="1" applyFill="1" applyAlignment="1">
      <alignment horizontal="left" vertical="top"/>
    </xf>
    <xf numFmtId="1" fontId="15" fillId="0" borderId="0" xfId="0" applyNumberFormat="1" applyFont="1" applyFill="1" applyAlignment="1">
      <alignment vertical="center"/>
    </xf>
    <xf numFmtId="1" fontId="10" fillId="0" borderId="0" xfId="0" applyNumberFormat="1" applyFont="1" applyFill="1" applyAlignment="1">
      <alignment horizontal="center" vertical="center"/>
    </xf>
    <xf numFmtId="1" fontId="10" fillId="0" borderId="0" xfId="0" applyNumberFormat="1" applyFont="1" applyFill="1" applyAlignment="1">
      <alignment vertical="center"/>
    </xf>
    <xf numFmtId="0" fontId="10" fillId="0" borderId="0" xfId="0" applyFont="1" applyFill="1" applyAlignment="1">
      <alignment vertical="center"/>
    </xf>
    <xf numFmtId="192" fontId="10" fillId="0" borderId="0" xfId="4" applyNumberFormat="1" applyFont="1" applyFill="1" applyAlignment="1">
      <alignment horizontal="left" vertical="center"/>
    </xf>
    <xf numFmtId="1" fontId="10" fillId="0" borderId="0" xfId="0" applyNumberFormat="1" applyFont="1" applyFill="1" applyAlignment="1">
      <alignment horizontal="left" vertical="center"/>
    </xf>
    <xf numFmtId="1" fontId="9" fillId="0" borderId="0" xfId="0" applyNumberFormat="1" applyFont="1" applyFill="1" applyAlignment="1">
      <alignment horizontal="left" vertical="top"/>
    </xf>
    <xf numFmtId="0" fontId="9" fillId="0" borderId="0" xfId="30" applyFont="1" applyFill="1" applyAlignment="1">
      <alignment horizontal="left" vertical="center"/>
    </xf>
    <xf numFmtId="1" fontId="9" fillId="0" borderId="0" xfId="0" applyNumberFormat="1" applyFont="1" applyFill="1" applyAlignment="1">
      <alignment vertical="top"/>
    </xf>
    <xf numFmtId="0" fontId="9" fillId="0" borderId="0" xfId="0" applyNumberFormat="1" applyFont="1" applyFill="1" applyAlignment="1">
      <alignment horizontal="left" vertical="top" wrapText="1"/>
    </xf>
    <xf numFmtId="4" fontId="44" fillId="0" borderId="0" xfId="0" applyNumberFormat="1" applyFont="1" applyFill="1" applyBorder="1" applyAlignment="1">
      <alignment vertical="center"/>
    </xf>
    <xf numFmtId="4" fontId="10" fillId="0" borderId="0" xfId="0" applyNumberFormat="1" applyFont="1" applyFill="1" applyAlignment="1">
      <alignment vertical="center"/>
    </xf>
    <xf numFmtId="1" fontId="9" fillId="0" borderId="0" xfId="0" applyNumberFormat="1" applyFont="1" applyFill="1" applyAlignment="1">
      <alignment vertical="center"/>
    </xf>
    <xf numFmtId="0" fontId="45" fillId="0" borderId="0" xfId="0" applyFont="1" applyFill="1" applyAlignment="1">
      <alignment horizontal="center" vertical="center"/>
    </xf>
    <xf numFmtId="1" fontId="45" fillId="0" borderId="0" xfId="0" applyNumberFormat="1" applyFont="1" applyFill="1" applyAlignment="1">
      <alignment horizontal="center" vertical="center"/>
    </xf>
    <xf numFmtId="0" fontId="46" fillId="0" borderId="0" xfId="0" applyFont="1" applyFill="1" applyBorder="1" applyAlignment="1">
      <alignment horizontal="center" vertical="center"/>
    </xf>
    <xf numFmtId="0" fontId="10" fillId="0" borderId="0" xfId="30" applyFont="1" applyFill="1" applyBorder="1" applyAlignment="1">
      <alignment vertical="center"/>
    </xf>
    <xf numFmtId="188" fontId="9" fillId="0" borderId="0" xfId="0" applyNumberFormat="1" applyFont="1" applyFill="1" applyAlignment="1">
      <alignment horizontal="center" vertical="center"/>
    </xf>
    <xf numFmtId="4" fontId="9" fillId="0" borderId="0" xfId="0" applyNumberFormat="1" applyFont="1" applyFill="1" applyAlignment="1">
      <alignment vertical="center"/>
    </xf>
    <xf numFmtId="0" fontId="9" fillId="0" borderId="0" xfId="0" applyFont="1" applyFill="1" applyAlignment="1">
      <alignment horizontal="center" vertical="center"/>
    </xf>
    <xf numFmtId="188" fontId="9" fillId="0" borderId="0" xfId="0" applyNumberFormat="1" applyFont="1" applyFill="1" applyAlignment="1">
      <alignment horizontal="right" vertical="center"/>
    </xf>
    <xf numFmtId="1" fontId="9" fillId="0" borderId="0" xfId="0" applyNumberFormat="1" applyFont="1" applyFill="1" applyAlignment="1">
      <alignment horizontal="center" vertical="center"/>
    </xf>
    <xf numFmtId="188" fontId="9" fillId="0" borderId="0" xfId="0" applyNumberFormat="1" applyFont="1" applyFill="1" applyAlignment="1">
      <alignment horizontal="left" vertical="center"/>
    </xf>
    <xf numFmtId="181" fontId="9" fillId="0" borderId="0" xfId="0" applyNumberFormat="1" applyFont="1" applyFill="1" applyAlignment="1">
      <alignment horizontal="right" vertical="center"/>
    </xf>
    <xf numFmtId="4" fontId="10" fillId="0" borderId="0" xfId="0" applyNumberFormat="1" applyFont="1" applyFill="1" applyAlignment="1">
      <alignment horizontal="center" vertical="center"/>
    </xf>
    <xf numFmtId="197" fontId="9" fillId="0" borderId="0" xfId="0" applyNumberFormat="1" applyFont="1" applyFill="1" applyAlignment="1">
      <alignment horizontal="center" vertical="center"/>
    </xf>
    <xf numFmtId="198" fontId="9" fillId="0" borderId="0" xfId="0" applyNumberFormat="1" applyFont="1" applyFill="1" applyAlignment="1">
      <alignment horizontal="center" vertical="center"/>
    </xf>
    <xf numFmtId="0" fontId="39" fillId="0" borderId="0" xfId="0" applyFont="1" applyFill="1" applyAlignment="1">
      <alignment horizontal="left" vertical="top"/>
    </xf>
    <xf numFmtId="4" fontId="14" fillId="0" borderId="0" xfId="0" applyNumberFormat="1" applyFont="1" applyFill="1" applyAlignment="1">
      <alignment vertical="top"/>
    </xf>
    <xf numFmtId="4" fontId="14" fillId="0" borderId="0" xfId="0" applyNumberFormat="1" applyFont="1" applyFill="1" applyAlignment="1">
      <alignment horizontal="left" vertical="top"/>
    </xf>
    <xf numFmtId="2" fontId="47" fillId="0" borderId="0" xfId="0" applyNumberFormat="1" applyFont="1" applyFill="1" applyAlignment="1">
      <alignment horizontal="left" vertical="top" wrapText="1"/>
    </xf>
    <xf numFmtId="173" fontId="47" fillId="0" borderId="0" xfId="0" applyNumberFormat="1" applyFont="1" applyFill="1" applyAlignment="1">
      <alignment horizontal="left" vertical="top" wrapText="1"/>
    </xf>
    <xf numFmtId="4" fontId="10" fillId="0" borderId="0" xfId="0" applyNumberFormat="1" applyFont="1" applyFill="1" applyAlignment="1">
      <alignment horizontal="left" vertical="top" wrapText="1"/>
    </xf>
    <xf numFmtId="4" fontId="9" fillId="0" borderId="0" xfId="0" applyNumberFormat="1" applyFont="1" applyFill="1" applyBorder="1" applyAlignment="1">
      <alignment horizontal="left" vertical="top"/>
    </xf>
    <xf numFmtId="4" fontId="9" fillId="0" borderId="0" xfId="0" applyNumberFormat="1" applyFont="1" applyFill="1" applyAlignment="1">
      <alignment horizontal="left" vertical="top" wrapText="1"/>
    </xf>
    <xf numFmtId="166" fontId="10" fillId="0" borderId="0" xfId="3" applyFont="1" applyFill="1"/>
    <xf numFmtId="2" fontId="9" fillId="0" borderId="0" xfId="0" applyNumberFormat="1" applyFont="1" applyFill="1" applyAlignment="1">
      <alignment horizontal="center" vertical="center"/>
    </xf>
    <xf numFmtId="1" fontId="39" fillId="0" borderId="0" xfId="0" applyNumberFormat="1" applyFont="1" applyFill="1" applyAlignment="1">
      <alignment horizontal="left" vertical="center"/>
    </xf>
    <xf numFmtId="166" fontId="39" fillId="0" borderId="0" xfId="3" applyFont="1" applyFill="1"/>
    <xf numFmtId="4" fontId="44" fillId="0" borderId="17" xfId="0" applyNumberFormat="1" applyFont="1" applyFill="1" applyBorder="1" applyAlignment="1">
      <alignment vertical="center"/>
    </xf>
    <xf numFmtId="197" fontId="10" fillId="0" borderId="17" xfId="0" applyNumberFormat="1" applyFont="1" applyFill="1" applyBorder="1" applyAlignment="1">
      <alignment horizontal="center" vertical="center"/>
    </xf>
    <xf numFmtId="0" fontId="9" fillId="0" borderId="0" xfId="0" applyNumberFormat="1" applyFont="1" applyFill="1" applyAlignment="1">
      <alignment vertical="center" wrapText="1"/>
    </xf>
    <xf numFmtId="0" fontId="9" fillId="0" borderId="0" xfId="0" applyNumberFormat="1" applyFont="1" applyFill="1" applyAlignment="1">
      <alignment vertical="center"/>
    </xf>
    <xf numFmtId="0" fontId="9" fillId="0" borderId="0" xfId="0" applyNumberFormat="1" applyFont="1" applyFill="1" applyAlignment="1">
      <alignment horizontal="left" vertical="center" wrapText="1"/>
    </xf>
    <xf numFmtId="0" fontId="45" fillId="0" borderId="0" xfId="30" applyFont="1" applyFill="1" applyAlignment="1">
      <alignment horizontal="center" vertical="center"/>
    </xf>
    <xf numFmtId="4" fontId="9" fillId="0" borderId="0" xfId="0" applyNumberFormat="1" applyFont="1" applyFill="1" applyAlignment="1">
      <alignment horizontal="center" vertical="center"/>
    </xf>
    <xf numFmtId="4" fontId="46" fillId="0" borderId="17" xfId="0" applyNumberFormat="1" applyFont="1" applyFill="1" applyBorder="1" applyAlignment="1">
      <alignment vertical="center"/>
    </xf>
    <xf numFmtId="4" fontId="9" fillId="0" borderId="0" xfId="0" applyNumberFormat="1" applyFont="1" applyFill="1" applyAlignment="1">
      <alignment horizontal="left" vertical="center" wrapText="1"/>
    </xf>
    <xf numFmtId="166" fontId="9" fillId="0" borderId="0" xfId="3" applyFont="1" applyFill="1" applyAlignment="1">
      <alignment vertical="center"/>
    </xf>
    <xf numFmtId="1" fontId="45" fillId="0" borderId="0" xfId="0" applyNumberFormat="1" applyFont="1" applyFill="1" applyAlignment="1">
      <alignment horizontal="left" vertical="center"/>
    </xf>
    <xf numFmtId="1" fontId="9" fillId="0" borderId="0" xfId="0" applyNumberFormat="1" applyFont="1" applyFill="1" applyAlignment="1">
      <alignment horizontal="left" vertical="center" wrapText="1"/>
    </xf>
    <xf numFmtId="4" fontId="9" fillId="0" borderId="0" xfId="0" applyNumberFormat="1" applyFont="1" applyFill="1" applyAlignment="1">
      <alignment horizontal="left"/>
    </xf>
    <xf numFmtId="164" fontId="9" fillId="0" borderId="0" xfId="0" applyNumberFormat="1" applyFont="1" applyFill="1" applyAlignment="1">
      <alignment horizontal="center" vertical="center"/>
    </xf>
    <xf numFmtId="166" fontId="9" fillId="0" borderId="0" xfId="3" applyFont="1" applyFill="1" applyAlignment="1">
      <alignment horizontal="left" vertical="top" wrapText="1"/>
    </xf>
    <xf numFmtId="1" fontId="9" fillId="0" borderId="0" xfId="0" applyNumberFormat="1" applyFont="1" applyFill="1" applyAlignment="1">
      <alignment horizontal="left" vertical="top" wrapText="1"/>
    </xf>
    <xf numFmtId="185" fontId="9" fillId="0" borderId="0" xfId="0" applyNumberFormat="1" applyFont="1" applyFill="1" applyAlignment="1">
      <alignment horizontal="center" vertical="center"/>
    </xf>
    <xf numFmtId="199" fontId="9" fillId="0" borderId="0" xfId="0" applyNumberFormat="1" applyFont="1" applyFill="1" applyAlignment="1">
      <alignment horizontal="center" vertical="center"/>
    </xf>
    <xf numFmtId="166" fontId="9" fillId="0" borderId="0" xfId="3" applyFont="1" applyFill="1" applyBorder="1" applyAlignment="1" applyProtection="1">
      <alignment vertical="top" wrapText="1"/>
    </xf>
    <xf numFmtId="9" fontId="9" fillId="0" borderId="0" xfId="0" applyNumberFormat="1" applyFont="1" applyFill="1" applyAlignment="1">
      <alignment horizontal="left" vertical="top"/>
    </xf>
    <xf numFmtId="10" fontId="9" fillId="0" borderId="0" xfId="4" applyNumberFormat="1" applyFont="1" applyFill="1" applyBorder="1" applyAlignment="1" applyProtection="1"/>
    <xf numFmtId="0" fontId="9" fillId="0" borderId="0" xfId="0" applyFont="1" applyFill="1" applyBorder="1" applyAlignment="1">
      <alignment vertical="top"/>
    </xf>
    <xf numFmtId="4" fontId="10" fillId="0" borderId="0" xfId="30" applyNumberFormat="1" applyFont="1" applyFill="1" applyAlignment="1">
      <alignment vertical="center"/>
    </xf>
    <xf numFmtId="1" fontId="10" fillId="0" borderId="0" xfId="30" applyNumberFormat="1" applyFont="1" applyFill="1" applyAlignment="1">
      <alignment horizontal="center" vertical="center"/>
    </xf>
    <xf numFmtId="1" fontId="9" fillId="0" borderId="0" xfId="30" applyNumberFormat="1" applyFont="1" applyFill="1" applyAlignment="1">
      <alignment vertical="center"/>
    </xf>
    <xf numFmtId="0" fontId="45" fillId="0" borderId="0" xfId="38" applyFont="1" applyFill="1" applyAlignment="1">
      <alignment horizontal="center" vertical="center"/>
    </xf>
    <xf numFmtId="192" fontId="46" fillId="0" borderId="0" xfId="58" applyNumberFormat="1" applyFont="1" applyFill="1" applyAlignment="1">
      <alignment horizontal="center" vertical="center"/>
    </xf>
    <xf numFmtId="1" fontId="45" fillId="0" borderId="0" xfId="38" applyNumberFormat="1" applyFont="1" applyFill="1" applyAlignment="1">
      <alignment horizontal="center" vertical="center"/>
    </xf>
    <xf numFmtId="4" fontId="9" fillId="0" borderId="0" xfId="30" applyNumberFormat="1" applyFont="1" applyFill="1" applyAlignment="1">
      <alignment vertical="center"/>
    </xf>
    <xf numFmtId="2" fontId="9" fillId="0" borderId="0" xfId="30" applyNumberFormat="1" applyFont="1" applyFill="1" applyAlignment="1">
      <alignment horizontal="center" vertical="center"/>
    </xf>
    <xf numFmtId="166" fontId="9" fillId="0" borderId="0" xfId="3" applyNumberFormat="1" applyFont="1" applyFill="1" applyAlignment="1">
      <alignment vertical="center"/>
    </xf>
    <xf numFmtId="192" fontId="9" fillId="0" borderId="0" xfId="4" applyNumberFormat="1" applyFont="1" applyFill="1" applyAlignment="1">
      <alignment horizontal="center" vertical="center"/>
    </xf>
    <xf numFmtId="9" fontId="9" fillId="0" borderId="0" xfId="0" applyNumberFormat="1" applyFont="1" applyFill="1" applyAlignment="1">
      <alignment horizontal="left" vertical="center"/>
    </xf>
    <xf numFmtId="2" fontId="9" fillId="0" borderId="0" xfId="3" applyNumberFormat="1" applyFont="1" applyFill="1" applyAlignment="1">
      <alignment horizontal="center" vertical="center"/>
    </xf>
    <xf numFmtId="2" fontId="9" fillId="0" borderId="0" xfId="4" applyNumberFormat="1" applyFont="1" applyFill="1" applyAlignment="1">
      <alignment horizontal="center" vertical="center"/>
    </xf>
    <xf numFmtId="4" fontId="46" fillId="0" borderId="0" xfId="0" applyNumberFormat="1" applyFont="1" applyFill="1" applyBorder="1" applyAlignment="1">
      <alignment vertical="center"/>
    </xf>
    <xf numFmtId="4" fontId="44" fillId="0" borderId="0" xfId="0" applyNumberFormat="1" applyFont="1" applyFill="1" applyAlignment="1">
      <alignment horizontal="center" vertical="center"/>
    </xf>
    <xf numFmtId="1" fontId="45" fillId="0" borderId="0" xfId="38" applyNumberFormat="1" applyFont="1" applyFill="1" applyAlignment="1">
      <alignment vertical="center"/>
    </xf>
    <xf numFmtId="4" fontId="9" fillId="0" borderId="8" xfId="0" applyNumberFormat="1" applyFont="1" applyFill="1" applyBorder="1" applyAlignment="1">
      <alignment vertical="center"/>
    </xf>
    <xf numFmtId="2" fontId="48" fillId="0" borderId="0" xfId="30" applyNumberFormat="1" applyFont="1" applyFill="1" applyAlignment="1">
      <alignment horizontal="center" vertical="center"/>
    </xf>
    <xf numFmtId="4" fontId="44" fillId="0" borderId="0" xfId="0" applyNumberFormat="1" applyFont="1" applyFill="1" applyAlignment="1">
      <alignment vertical="center"/>
    </xf>
    <xf numFmtId="1" fontId="45" fillId="0" borderId="0" xfId="38" applyNumberFormat="1" applyFont="1" applyFill="1" applyAlignment="1">
      <alignment horizontal="left" vertical="center"/>
    </xf>
    <xf numFmtId="200" fontId="9" fillId="0" borderId="0" xfId="0" applyNumberFormat="1" applyFont="1" applyFill="1" applyAlignment="1">
      <alignment horizontal="center" vertical="center"/>
    </xf>
    <xf numFmtId="1" fontId="9" fillId="0" borderId="0" xfId="38" applyNumberFormat="1" applyFont="1" applyFill="1" applyAlignment="1">
      <alignment horizontal="center" vertical="center"/>
    </xf>
    <xf numFmtId="198" fontId="9" fillId="0" borderId="0" xfId="0" applyNumberFormat="1" applyFont="1" applyFill="1" applyAlignment="1">
      <alignment horizontal="left" vertical="center"/>
    </xf>
    <xf numFmtId="4" fontId="9" fillId="0" borderId="0" xfId="30" applyNumberFormat="1" applyFont="1" applyFill="1" applyAlignment="1">
      <alignment horizontal="left" vertical="top"/>
    </xf>
    <xf numFmtId="164" fontId="9" fillId="0" borderId="0" xfId="30" applyNumberFormat="1" applyFont="1" applyFill="1" applyAlignment="1">
      <alignment horizontal="center" vertical="center"/>
    </xf>
    <xf numFmtId="1" fontId="46" fillId="0" borderId="0" xfId="38" applyNumberFormat="1" applyFont="1" applyFill="1" applyAlignment="1">
      <alignment horizontal="left" vertical="center"/>
    </xf>
    <xf numFmtId="0" fontId="9" fillId="0" borderId="0" xfId="30" applyFont="1" applyFill="1" applyBorder="1" applyAlignment="1">
      <alignment vertical="center"/>
    </xf>
    <xf numFmtId="1" fontId="45" fillId="0" borderId="0" xfId="38" applyNumberFormat="1" applyFont="1" applyFill="1" applyAlignment="1">
      <alignment horizontal="right" vertical="center"/>
    </xf>
    <xf numFmtId="200" fontId="9" fillId="0" borderId="0" xfId="0" applyNumberFormat="1" applyFont="1" applyFill="1" applyAlignment="1">
      <alignment horizontal="right" vertical="center"/>
    </xf>
    <xf numFmtId="4" fontId="9" fillId="0" borderId="0" xfId="0" applyNumberFormat="1" applyFont="1" applyFill="1" applyBorder="1" applyAlignment="1">
      <alignment vertical="center"/>
    </xf>
    <xf numFmtId="166" fontId="9" fillId="0" borderId="0" xfId="3" applyFont="1" applyFill="1" applyAlignment="1">
      <alignment horizontal="center" vertical="center"/>
    </xf>
    <xf numFmtId="1" fontId="15" fillId="0" borderId="0" xfId="0" applyNumberFormat="1" applyFont="1" applyFill="1" applyBorder="1" applyAlignment="1">
      <alignment vertical="center"/>
    </xf>
    <xf numFmtId="0" fontId="50" fillId="0" borderId="0" xfId="30" applyFont="1" applyFill="1" applyAlignment="1">
      <alignment horizontal="center" vertical="center"/>
    </xf>
    <xf numFmtId="4" fontId="9" fillId="0" borderId="8" xfId="30" applyNumberFormat="1" applyFont="1" applyFill="1" applyBorder="1" applyAlignment="1">
      <alignment vertical="center"/>
    </xf>
    <xf numFmtId="2" fontId="10" fillId="0" borderId="0" xfId="0" applyNumberFormat="1" applyFont="1" applyFill="1" applyAlignment="1">
      <alignment horizontal="right" vertical="center"/>
    </xf>
    <xf numFmtId="0" fontId="9" fillId="0" borderId="0" xfId="30" applyFont="1" applyFill="1" applyAlignment="1">
      <alignment horizontal="center" vertical="center"/>
    </xf>
    <xf numFmtId="4" fontId="9" fillId="0" borderId="0" xfId="30" applyNumberFormat="1" applyFont="1" applyFill="1" applyAlignment="1">
      <alignment horizontal="center" vertical="center"/>
    </xf>
    <xf numFmtId="0" fontId="9" fillId="0" borderId="0" xfId="30" applyFont="1" applyFill="1" applyAlignment="1">
      <alignment horizontal="left" vertical="top"/>
    </xf>
    <xf numFmtId="0" fontId="9" fillId="0" borderId="0" xfId="0" applyNumberFormat="1" applyFont="1" applyFill="1" applyAlignment="1">
      <alignment horizontal="justify" vertical="center"/>
    </xf>
    <xf numFmtId="1" fontId="44" fillId="0" borderId="0" xfId="31" applyNumberFormat="1" applyFont="1" applyFill="1" applyAlignment="1">
      <alignment horizontal="center" vertical="top"/>
    </xf>
    <xf numFmtId="1" fontId="9" fillId="0" borderId="0" xfId="31" applyNumberFormat="1" applyFont="1" applyFill="1" applyAlignment="1">
      <alignment vertical="top"/>
    </xf>
    <xf numFmtId="0" fontId="50" fillId="0" borderId="0" xfId="31" applyFont="1" applyFill="1" applyAlignment="1">
      <alignment horizontal="center" vertical="top"/>
    </xf>
    <xf numFmtId="0" fontId="10" fillId="0" borderId="0" xfId="31" applyFont="1" applyFill="1" applyAlignment="1">
      <alignment horizontal="center" vertical="top"/>
    </xf>
    <xf numFmtId="0" fontId="9" fillId="0" borderId="0" xfId="29" applyFont="1" applyFill="1"/>
    <xf numFmtId="4" fontId="9" fillId="0" borderId="0" xfId="29" applyNumberFormat="1" applyFont="1" applyFill="1" applyAlignment="1">
      <alignment horizontal="center" vertical="top"/>
    </xf>
    <xf numFmtId="2" fontId="9" fillId="0" borderId="0" xfId="31" applyNumberFormat="1" applyFont="1" applyFill="1" applyAlignment="1">
      <alignment horizontal="center" vertical="top"/>
    </xf>
    <xf numFmtId="2" fontId="9" fillId="0" borderId="0" xfId="0" applyNumberFormat="1" applyFont="1" applyFill="1" applyAlignment="1">
      <alignment horizontal="left" vertical="center"/>
    </xf>
    <xf numFmtId="0" fontId="10" fillId="0" borderId="0" xfId="0" applyNumberFormat="1" applyFont="1" applyFill="1" applyAlignment="1">
      <alignment horizontal="left" vertical="top" wrapText="1"/>
    </xf>
    <xf numFmtId="4" fontId="9" fillId="0" borderId="0" xfId="0" applyNumberFormat="1" applyFont="1" applyFill="1" applyAlignment="1">
      <alignment horizontal="right" vertical="top" wrapText="1"/>
    </xf>
    <xf numFmtId="0" fontId="9" fillId="0" borderId="0" xfId="0" applyNumberFormat="1" applyFont="1" applyFill="1" applyAlignment="1">
      <alignment horizontal="center" vertical="top" wrapText="1"/>
    </xf>
    <xf numFmtId="1" fontId="9" fillId="0" borderId="0" xfId="30" applyNumberFormat="1" applyFont="1" applyFill="1" applyAlignment="1">
      <alignment horizontal="left" vertical="center"/>
    </xf>
    <xf numFmtId="0" fontId="50" fillId="0" borderId="0" xfId="30" applyFont="1" applyFill="1" applyAlignment="1">
      <alignment horizontal="right" vertical="center"/>
    </xf>
    <xf numFmtId="166" fontId="9" fillId="0" borderId="0" xfId="3" applyFont="1" applyFill="1" applyAlignment="1">
      <alignment horizontal="left" vertical="center"/>
    </xf>
    <xf numFmtId="4" fontId="9" fillId="0" borderId="0" xfId="0" applyNumberFormat="1" applyFont="1" applyFill="1" applyAlignment="1">
      <alignment horizontal="center" vertical="top" wrapText="1"/>
    </xf>
    <xf numFmtId="4" fontId="9" fillId="0" borderId="0" xfId="0" applyNumberFormat="1" applyFont="1" applyFill="1" applyAlignment="1">
      <alignment horizontal="right" vertical="center"/>
    </xf>
    <xf numFmtId="1" fontId="40" fillId="0" borderId="0" xfId="0" applyNumberFormat="1" applyFont="1" applyFill="1" applyAlignment="1">
      <alignment horizontal="left" vertical="top"/>
    </xf>
    <xf numFmtId="9" fontId="9" fillId="0" borderId="0" xfId="4" applyFont="1" applyFill="1" applyAlignment="1">
      <alignment horizontal="center" vertical="center"/>
    </xf>
    <xf numFmtId="4" fontId="39" fillId="0" borderId="0" xfId="0" applyNumberFormat="1" applyFont="1" applyFill="1" applyAlignment="1">
      <alignment horizontal="center" vertical="center"/>
    </xf>
    <xf numFmtId="1" fontId="39" fillId="0" borderId="0" xfId="0" applyNumberFormat="1" applyFont="1" applyFill="1" applyAlignment="1">
      <alignment horizontal="center" vertical="center"/>
    </xf>
    <xf numFmtId="201" fontId="39" fillId="0" borderId="0" xfId="0" applyNumberFormat="1" applyFont="1" applyFill="1" applyAlignment="1">
      <alignment horizontal="center" vertical="center"/>
    </xf>
    <xf numFmtId="1" fontId="10" fillId="0" borderId="0" xfId="0" applyNumberFormat="1" applyFont="1" applyFill="1" applyAlignment="1">
      <alignment horizontal="left" vertical="top"/>
    </xf>
    <xf numFmtId="0" fontId="10" fillId="0" borderId="0" xfId="0" applyFont="1" applyFill="1" applyAlignment="1">
      <alignment horizontal="center" vertical="center"/>
    </xf>
    <xf numFmtId="4" fontId="10" fillId="0" borderId="0" xfId="0" applyNumberFormat="1" applyFont="1" applyFill="1" applyAlignment="1">
      <alignment horizontal="right" vertical="center"/>
    </xf>
    <xf numFmtId="2" fontId="10" fillId="0" borderId="0" xfId="0" applyNumberFormat="1" applyFont="1" applyFill="1" applyAlignment="1">
      <alignment horizontal="left" vertical="center"/>
    </xf>
    <xf numFmtId="174" fontId="9" fillId="0" borderId="0" xfId="0" applyNumberFormat="1" applyFont="1" applyFill="1" applyAlignment="1">
      <alignment horizontal="center" vertical="center"/>
    </xf>
    <xf numFmtId="2" fontId="45" fillId="0" borderId="0" xfId="0" applyNumberFormat="1" applyFont="1" applyFill="1" applyAlignment="1">
      <alignment horizontal="center" vertical="center"/>
    </xf>
    <xf numFmtId="183" fontId="9" fillId="0" borderId="0" xfId="3" applyNumberFormat="1" applyFont="1" applyFill="1" applyAlignment="1">
      <alignment horizontal="center" vertical="center" wrapText="1"/>
    </xf>
    <xf numFmtId="9" fontId="9" fillId="0" borderId="0" xfId="4" applyFont="1" applyFill="1" applyAlignment="1">
      <alignment horizontal="left" vertical="center" wrapText="1"/>
    </xf>
    <xf numFmtId="2" fontId="9" fillId="0" borderId="0" xfId="0" applyNumberFormat="1" applyFont="1" applyFill="1" applyAlignment="1">
      <alignment horizontal="right" vertical="center"/>
    </xf>
    <xf numFmtId="1" fontId="9" fillId="0" borderId="0" xfId="0" applyNumberFormat="1" applyFont="1" applyFill="1" applyBorder="1" applyAlignment="1">
      <alignment vertical="center"/>
    </xf>
    <xf numFmtId="2" fontId="9" fillId="0" borderId="0" xfId="0" applyNumberFormat="1" applyFont="1" applyFill="1" applyAlignment="1">
      <alignment horizontal="left" vertical="center" wrapText="1"/>
    </xf>
    <xf numFmtId="2" fontId="40" fillId="0" borderId="0" xfId="0" applyNumberFormat="1" applyFont="1" applyFill="1" applyAlignment="1">
      <alignment horizontal="left" vertical="center"/>
    </xf>
    <xf numFmtId="1" fontId="40" fillId="0" borderId="0" xfId="0" applyNumberFormat="1" applyFont="1" applyFill="1" applyAlignment="1">
      <alignment horizontal="left" vertical="center" wrapText="1"/>
    </xf>
    <xf numFmtId="166" fontId="40" fillId="0" borderId="0" xfId="3" applyFont="1" applyFill="1"/>
    <xf numFmtId="4" fontId="10" fillId="0" borderId="0" xfId="0" applyNumberFormat="1" applyFont="1" applyFill="1" applyAlignment="1">
      <alignment horizontal="left" vertical="top"/>
    </xf>
    <xf numFmtId="166" fontId="0" fillId="0" borderId="0" xfId="3" applyFont="1" applyFill="1"/>
    <xf numFmtId="166" fontId="9" fillId="0" borderId="0" xfId="3" applyFont="1" applyFill="1" applyAlignment="1">
      <alignment horizontal="left" vertical="center" wrapText="1"/>
    </xf>
    <xf numFmtId="4" fontId="9" fillId="0" borderId="0" xfId="3" applyNumberFormat="1" applyFont="1" applyFill="1" applyAlignment="1">
      <alignment horizontal="left" vertical="top" wrapText="1"/>
    </xf>
    <xf numFmtId="2" fontId="45" fillId="0" borderId="0" xfId="0" applyNumberFormat="1" applyFont="1" applyFill="1" applyBorder="1" applyAlignment="1">
      <alignment horizontal="right" vertical="center"/>
    </xf>
    <xf numFmtId="0" fontId="9" fillId="0" borderId="0" xfId="0" applyNumberFormat="1" applyFont="1" applyFill="1" applyAlignment="1">
      <alignment horizontal="left" vertical="center"/>
    </xf>
    <xf numFmtId="2" fontId="45" fillId="0" borderId="0" xfId="0" applyNumberFormat="1" applyFont="1" applyFill="1" applyAlignment="1">
      <alignment horizontal="right" vertical="center"/>
    </xf>
    <xf numFmtId="1" fontId="10" fillId="0" borderId="0" xfId="0" applyNumberFormat="1" applyFont="1" applyFill="1" applyBorder="1" applyAlignment="1">
      <alignment horizontal="left" vertical="center"/>
    </xf>
    <xf numFmtId="0" fontId="51" fillId="0" borderId="0" xfId="0" applyFont="1" applyFill="1" applyAlignment="1">
      <alignment horizontal="center" vertical="center"/>
    </xf>
    <xf numFmtId="1" fontId="41" fillId="0" borderId="0" xfId="0" applyNumberFormat="1" applyFont="1" applyFill="1" applyAlignment="1">
      <alignment horizontal="left" vertical="center"/>
    </xf>
    <xf numFmtId="166" fontId="41" fillId="0" borderId="0" xfId="3" applyFont="1" applyFill="1"/>
    <xf numFmtId="0" fontId="52" fillId="0" borderId="0" xfId="0" applyFont="1" applyFill="1" applyAlignment="1">
      <alignment vertical="center"/>
    </xf>
    <xf numFmtId="0" fontId="9" fillId="0" borderId="0" xfId="0" applyNumberFormat="1" applyFont="1" applyFill="1" applyAlignment="1">
      <alignment horizontal="center" vertical="center"/>
    </xf>
    <xf numFmtId="4" fontId="46" fillId="0" borderId="0" xfId="0" applyNumberFormat="1" applyFont="1" applyFill="1" applyAlignment="1">
      <alignment vertical="center"/>
    </xf>
    <xf numFmtId="204" fontId="9" fillId="0" borderId="0" xfId="0" applyNumberFormat="1" applyFont="1" applyFill="1" applyAlignment="1">
      <alignment horizontal="center" vertical="center"/>
    </xf>
    <xf numFmtId="1" fontId="45" fillId="0" borderId="0" xfId="0" applyNumberFormat="1" applyFont="1" applyFill="1" applyAlignment="1">
      <alignment horizontal="right" vertical="center"/>
    </xf>
    <xf numFmtId="0" fontId="9" fillId="0" borderId="0" xfId="0" applyFont="1" applyFill="1" applyAlignment="1">
      <alignment horizontal="left" vertical="center"/>
    </xf>
    <xf numFmtId="1" fontId="46" fillId="0" borderId="0" xfId="0" applyNumberFormat="1" applyFont="1" applyFill="1" applyAlignment="1">
      <alignment horizontal="left" vertical="center"/>
    </xf>
    <xf numFmtId="0" fontId="9" fillId="0" borderId="0" xfId="0" applyFont="1" applyFill="1" applyBorder="1" applyAlignment="1">
      <alignment horizontal="left" vertical="top"/>
    </xf>
    <xf numFmtId="185" fontId="9" fillId="0" borderId="0" xfId="0" applyNumberFormat="1" applyFont="1" applyFill="1" applyAlignment="1">
      <alignment horizontal="right" vertical="center"/>
    </xf>
    <xf numFmtId="1" fontId="45" fillId="0" borderId="0" xfId="0" applyNumberFormat="1" applyFont="1" applyFill="1" applyAlignment="1">
      <alignment horizontal="right" vertical="top"/>
    </xf>
    <xf numFmtId="0" fontId="13" fillId="0" borderId="0" xfId="30" applyFont="1" applyFill="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left" vertical="top"/>
    </xf>
    <xf numFmtId="1" fontId="10" fillId="0" borderId="0" xfId="0" applyNumberFormat="1" applyFont="1" applyFill="1" applyBorder="1" applyAlignment="1">
      <alignment horizontal="center" vertical="center"/>
    </xf>
    <xf numFmtId="192" fontId="10" fillId="0" borderId="0" xfId="4"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4" fontId="10" fillId="0" borderId="0" xfId="0" applyNumberFormat="1" applyFont="1" applyFill="1" applyBorder="1" applyAlignment="1">
      <alignment vertical="center"/>
    </xf>
    <xf numFmtId="4" fontId="9" fillId="0" borderId="0" xfId="3" applyNumberFormat="1" applyFont="1" applyFill="1" applyAlignment="1">
      <alignment horizontal="center" vertical="center"/>
    </xf>
    <xf numFmtId="1" fontId="10" fillId="0" borderId="0" xfId="29" applyNumberFormat="1" applyFont="1" applyFill="1" applyAlignment="1">
      <alignment horizontal="center" vertical="center"/>
    </xf>
    <xf numFmtId="0" fontId="9" fillId="0" borderId="0" xfId="29" applyFont="1" applyFill="1" applyAlignment="1">
      <alignment horizontal="center" vertical="center"/>
    </xf>
    <xf numFmtId="1" fontId="50" fillId="0" borderId="0" xfId="29" applyNumberFormat="1" applyFont="1" applyFill="1" applyAlignment="1">
      <alignment horizontal="center" vertical="center"/>
    </xf>
    <xf numFmtId="0" fontId="9" fillId="0" borderId="0" xfId="29" applyFont="1" applyFill="1" applyAlignment="1">
      <alignment vertical="center"/>
    </xf>
    <xf numFmtId="4" fontId="53" fillId="0" borderId="0" xfId="3" applyNumberFormat="1" applyFont="1" applyFill="1" applyAlignment="1">
      <alignment horizontal="center" vertical="center"/>
    </xf>
    <xf numFmtId="1" fontId="9" fillId="0" borderId="0" xfId="29" applyNumberFormat="1" applyFont="1" applyFill="1" applyAlignment="1">
      <alignment horizontal="center" vertical="center"/>
    </xf>
    <xf numFmtId="2" fontId="9" fillId="0" borderId="0" xfId="29" applyNumberFormat="1" applyFont="1" applyFill="1" applyAlignment="1">
      <alignment horizontal="center" vertical="center"/>
    </xf>
    <xf numFmtId="1" fontId="10" fillId="0" borderId="0" xfId="31" applyNumberFormat="1" applyFont="1" applyFill="1" applyAlignment="1">
      <alignment horizontal="center" vertical="top"/>
    </xf>
    <xf numFmtId="1" fontId="9" fillId="0" borderId="0" xfId="31" applyNumberFormat="1" applyFont="1" applyFill="1" applyAlignment="1">
      <alignment vertical="center"/>
    </xf>
    <xf numFmtId="2" fontId="9" fillId="0" borderId="0" xfId="31" applyNumberFormat="1" applyFont="1" applyFill="1" applyAlignment="1">
      <alignment horizontal="center" vertical="center"/>
    </xf>
    <xf numFmtId="1" fontId="9" fillId="0" borderId="0" xfId="30" applyNumberFormat="1" applyFont="1" applyFill="1" applyAlignment="1">
      <alignment horizontal="center" vertical="center"/>
    </xf>
    <xf numFmtId="4" fontId="9" fillId="0" borderId="0" xfId="0" applyNumberFormat="1" applyFont="1" applyFill="1" applyBorder="1" applyAlignment="1">
      <alignment horizontal="left" vertical="top" wrapText="1"/>
    </xf>
    <xf numFmtId="4" fontId="9" fillId="0" borderId="0" xfId="30" applyNumberFormat="1" applyFont="1" applyFill="1" applyAlignment="1">
      <alignment horizontal="left" vertical="center"/>
    </xf>
    <xf numFmtId="1" fontId="39" fillId="0" borderId="0" xfId="0" applyNumberFormat="1" applyFont="1" applyFill="1" applyAlignment="1">
      <alignment horizontal="left" vertical="top"/>
    </xf>
    <xf numFmtId="2" fontId="39" fillId="0" borderId="0" xfId="0" applyNumberFormat="1" applyFont="1" applyFill="1" applyAlignment="1">
      <alignment horizontal="left" vertical="center"/>
    </xf>
    <xf numFmtId="0" fontId="0" fillId="0" borderId="0" xfId="0" applyFill="1" applyAlignment="1">
      <alignment vertical="center"/>
    </xf>
    <xf numFmtId="203" fontId="9" fillId="0" borderId="0" xfId="0" applyNumberFormat="1" applyFont="1" applyFill="1" applyAlignment="1">
      <alignment horizontal="right" vertical="center"/>
    </xf>
    <xf numFmtId="166" fontId="9" fillId="0" borderId="0" xfId="3" applyNumberFormat="1" applyFont="1" applyFill="1" applyAlignment="1">
      <alignment horizontal="center" vertical="center"/>
    </xf>
    <xf numFmtId="2" fontId="39" fillId="0" borderId="0" xfId="0" applyNumberFormat="1" applyFont="1" applyFill="1" applyAlignment="1">
      <alignment horizontal="left" vertical="center" wrapText="1"/>
    </xf>
    <xf numFmtId="166" fontId="54" fillId="0" borderId="0" xfId="3" applyFont="1" applyFill="1"/>
    <xf numFmtId="0" fontId="54" fillId="0" borderId="0" xfId="0" applyFont="1" applyFill="1"/>
    <xf numFmtId="43" fontId="9" fillId="0" borderId="0" xfId="0" applyNumberFormat="1" applyFont="1" applyFill="1"/>
    <xf numFmtId="0" fontId="55" fillId="0" borderId="0" xfId="0" applyFont="1" applyFill="1" applyBorder="1" applyAlignment="1">
      <alignment horizontal="left" vertical="center"/>
    </xf>
    <xf numFmtId="4" fontId="10" fillId="0" borderId="0" xfId="0" applyNumberFormat="1" applyFont="1" applyFill="1" applyBorder="1" applyAlignment="1">
      <alignment horizontal="right" vertical="center"/>
    </xf>
    <xf numFmtId="170" fontId="9" fillId="0" borderId="0" xfId="0" applyNumberFormat="1" applyFont="1" applyFill="1" applyAlignment="1">
      <alignment horizontal="right" vertical="center"/>
    </xf>
    <xf numFmtId="4" fontId="44" fillId="0" borderId="0" xfId="0" applyNumberFormat="1" applyFont="1" applyFill="1" applyBorder="1" applyAlignment="1">
      <alignment horizontal="right" vertical="center"/>
    </xf>
    <xf numFmtId="3" fontId="44" fillId="0" borderId="0" xfId="0" applyNumberFormat="1" applyFont="1" applyFill="1" applyAlignment="1">
      <alignment horizontal="left" vertical="center"/>
    </xf>
    <xf numFmtId="1" fontId="45" fillId="0" borderId="0" xfId="0" applyNumberFormat="1" applyFont="1" applyFill="1" applyAlignment="1">
      <alignment horizontal="center" vertical="center" wrapText="1"/>
    </xf>
    <xf numFmtId="174" fontId="45" fillId="0" borderId="0" xfId="0" applyNumberFormat="1" applyFont="1" applyFill="1" applyAlignment="1">
      <alignment vertical="center"/>
    </xf>
    <xf numFmtId="197" fontId="10" fillId="0" borderId="0" xfId="0" applyNumberFormat="1" applyFont="1" applyFill="1" applyAlignment="1">
      <alignment horizontal="center" vertical="center"/>
    </xf>
    <xf numFmtId="205" fontId="9" fillId="0" borderId="0" xfId="0" applyNumberFormat="1" applyFont="1" applyFill="1" applyAlignment="1">
      <alignment horizontal="right" vertical="center"/>
    </xf>
    <xf numFmtId="165" fontId="9" fillId="0" borderId="0" xfId="0" applyNumberFormat="1" applyFont="1" applyFill="1" applyAlignment="1">
      <alignment horizontal="right" vertical="center"/>
    </xf>
    <xf numFmtId="1" fontId="9" fillId="0" borderId="0" xfId="0" applyNumberFormat="1" applyFont="1" applyFill="1" applyAlignment="1">
      <alignment horizontal="center" vertical="center" wrapText="1"/>
    </xf>
    <xf numFmtId="206" fontId="9" fillId="0" borderId="0" xfId="0" applyNumberFormat="1" applyFont="1" applyFill="1" applyAlignment="1">
      <alignment horizontal="center" vertical="center"/>
    </xf>
    <xf numFmtId="9" fontId="9" fillId="0" borderId="0" xfId="4" applyFont="1" applyFill="1" applyAlignment="1">
      <alignment horizontal="left" vertical="center"/>
    </xf>
    <xf numFmtId="4" fontId="45" fillId="0" borderId="0" xfId="0" applyNumberFormat="1" applyFont="1" applyFill="1" applyAlignment="1">
      <alignment horizontal="right" vertical="center"/>
    </xf>
    <xf numFmtId="2" fontId="45" fillId="0" borderId="0" xfId="0" applyNumberFormat="1" applyFont="1" applyFill="1" applyAlignment="1">
      <alignment horizontal="left" vertical="center"/>
    </xf>
    <xf numFmtId="4" fontId="56" fillId="0" borderId="0" xfId="0" applyNumberFormat="1" applyFont="1" applyFill="1" applyAlignment="1">
      <alignment vertical="center"/>
    </xf>
    <xf numFmtId="49" fontId="9" fillId="0" borderId="0" xfId="0" applyNumberFormat="1" applyFont="1" applyFill="1" applyAlignment="1">
      <alignment horizontal="center" vertical="center"/>
    </xf>
    <xf numFmtId="168" fontId="9" fillId="0" borderId="0" xfId="0" applyNumberFormat="1" applyFont="1" applyFill="1" applyAlignment="1">
      <alignment horizontal="center" vertical="center"/>
    </xf>
    <xf numFmtId="4" fontId="45" fillId="0" borderId="0" xfId="0" applyNumberFormat="1" applyFont="1" applyFill="1" applyBorder="1" applyAlignment="1">
      <alignment vertical="center"/>
    </xf>
    <xf numFmtId="0" fontId="45" fillId="0" borderId="0" xfId="0" applyFont="1" applyFill="1" applyBorder="1" applyAlignment="1">
      <alignment horizontal="center" vertical="center"/>
    </xf>
    <xf numFmtId="1" fontId="45" fillId="0" borderId="0" xfId="0" applyNumberFormat="1" applyFont="1" applyFill="1" applyBorder="1" applyAlignment="1">
      <alignment horizontal="left" vertical="center"/>
    </xf>
    <xf numFmtId="0" fontId="45" fillId="0" borderId="0" xfId="0" applyFont="1" applyFill="1" applyBorder="1" applyAlignment="1">
      <alignment vertical="center"/>
    </xf>
    <xf numFmtId="2" fontId="46" fillId="0" borderId="0" xfId="0" applyNumberFormat="1" applyFont="1" applyFill="1" applyBorder="1" applyAlignment="1">
      <alignment horizontal="right" vertical="center"/>
    </xf>
    <xf numFmtId="1" fontId="45" fillId="0" borderId="0" xfId="0" applyNumberFormat="1" applyFont="1" applyFill="1" applyBorder="1" applyAlignment="1">
      <alignment horizontal="center" vertical="center"/>
    </xf>
    <xf numFmtId="2" fontId="45" fillId="0" borderId="0" xfId="0" applyNumberFormat="1" applyFont="1" applyFill="1" applyBorder="1" applyAlignment="1">
      <alignment horizontal="left" vertical="center"/>
    </xf>
    <xf numFmtId="2" fontId="9" fillId="0" borderId="0" xfId="0" applyNumberFormat="1" applyFont="1" applyFill="1" applyBorder="1" applyAlignment="1">
      <alignment horizontal="center" vertical="center"/>
    </xf>
    <xf numFmtId="1" fontId="9" fillId="0" borderId="0" xfId="38" applyNumberFormat="1" applyFont="1" applyFill="1" applyAlignment="1">
      <alignment horizontal="left" vertical="top"/>
    </xf>
    <xf numFmtId="4" fontId="10" fillId="0" borderId="0" xfId="38" applyNumberFormat="1" applyFont="1" applyFill="1" applyAlignment="1">
      <alignment vertical="center"/>
    </xf>
    <xf numFmtId="1" fontId="10" fillId="0" borderId="0" xfId="38" applyNumberFormat="1" applyFont="1" applyFill="1" applyAlignment="1">
      <alignment horizontal="center" vertical="center"/>
    </xf>
    <xf numFmtId="1" fontId="9" fillId="0" borderId="0" xfId="38" applyNumberFormat="1" applyFont="1" applyFill="1" applyAlignment="1">
      <alignment vertical="center"/>
    </xf>
    <xf numFmtId="1" fontId="9" fillId="0" borderId="0" xfId="38" applyNumberFormat="1" applyFont="1" applyFill="1" applyAlignment="1">
      <alignment horizontal="left" vertical="center"/>
    </xf>
    <xf numFmtId="0" fontId="9" fillId="0" borderId="0" xfId="38" applyFont="1" applyFill="1" applyAlignment="1">
      <alignment horizontal="left" vertical="top"/>
    </xf>
    <xf numFmtId="4" fontId="9" fillId="0" borderId="0" xfId="38" applyNumberFormat="1" applyFont="1" applyFill="1" applyAlignment="1">
      <alignment vertical="center"/>
    </xf>
    <xf numFmtId="2" fontId="9" fillId="0" borderId="0" xfId="38" applyNumberFormat="1" applyFont="1" applyFill="1" applyAlignment="1">
      <alignment horizontal="center" vertical="center"/>
    </xf>
    <xf numFmtId="2" fontId="9" fillId="0" borderId="0" xfId="38" applyNumberFormat="1" applyFont="1" applyFill="1" applyAlignment="1">
      <alignment horizontal="right" vertical="center"/>
    </xf>
    <xf numFmtId="189" fontId="9" fillId="0" borderId="0" xfId="0" applyNumberFormat="1" applyFont="1" applyFill="1" applyBorder="1" applyAlignment="1">
      <alignment horizontal="center" vertical="center"/>
    </xf>
    <xf numFmtId="194" fontId="9" fillId="0" borderId="0" xfId="38" applyNumberFormat="1" applyFont="1" applyFill="1" applyAlignment="1">
      <alignment horizontal="center" vertical="center"/>
    </xf>
    <xf numFmtId="2" fontId="45" fillId="0" borderId="0" xfId="0" applyNumberFormat="1" applyFont="1" applyFill="1" applyBorder="1" applyAlignment="1">
      <alignment horizontal="left" vertical="center" wrapText="1"/>
    </xf>
    <xf numFmtId="1" fontId="9" fillId="0" borderId="0" xfId="0" applyNumberFormat="1" applyFont="1" applyFill="1" applyBorder="1" applyAlignment="1">
      <alignment horizontal="center" vertical="center"/>
    </xf>
    <xf numFmtId="0" fontId="9" fillId="0" borderId="0" xfId="38" applyFont="1" applyFill="1"/>
    <xf numFmtId="0" fontId="11" fillId="0" borderId="0" xfId="0" applyFont="1" applyBorder="1" applyAlignment="1">
      <alignment vertical="center"/>
    </xf>
    <xf numFmtId="0" fontId="8" fillId="0" borderId="0" xfId="0" applyFont="1" applyAlignment="1">
      <alignment vertical="center"/>
    </xf>
    <xf numFmtId="0" fontId="9" fillId="0" borderId="0" xfId="0" applyFont="1" applyAlignment="1">
      <alignment vertical="center"/>
    </xf>
    <xf numFmtId="0" fontId="11" fillId="0" borderId="0" xfId="0" applyFont="1" applyFill="1" applyAlignment="1">
      <alignment horizontal="center" vertical="center" wrapText="1"/>
    </xf>
    <xf numFmtId="2" fontId="11" fillId="0" borderId="0" xfId="0" applyNumberFormat="1" applyFont="1" applyFill="1" applyAlignment="1">
      <alignment horizontal="center" vertical="center"/>
    </xf>
    <xf numFmtId="0" fontId="11" fillId="0" borderId="0" xfId="0" applyFont="1" applyAlignment="1">
      <alignment horizontal="justify" vertical="center" wrapText="1"/>
    </xf>
    <xf numFmtId="166" fontId="11" fillId="0" borderId="0" xfId="3" applyNumberFormat="1" applyFont="1" applyAlignment="1">
      <alignment horizontal="center" vertical="center"/>
    </xf>
    <xf numFmtId="4" fontId="11" fillId="0" borderId="0" xfId="3" applyNumberFormat="1" applyFont="1" applyAlignment="1">
      <alignment horizontal="center" vertical="center"/>
    </xf>
    <xf numFmtId="172" fontId="11" fillId="0" borderId="0" xfId="7" applyFont="1" applyAlignment="1">
      <alignment horizontal="center" vertical="center"/>
    </xf>
    <xf numFmtId="166" fontId="0" fillId="0" borderId="0" xfId="3" applyFont="1" applyFill="1" applyBorder="1" applyAlignment="1">
      <alignment horizontal="center" vertical="center"/>
    </xf>
    <xf numFmtId="0" fontId="11" fillId="0" borderId="0" xfId="0" applyFont="1" applyFill="1" applyBorder="1" applyAlignment="1">
      <alignment vertical="center"/>
    </xf>
    <xf numFmtId="49" fontId="15" fillId="0" borderId="30" xfId="0" applyNumberFormat="1" applyFont="1" applyBorder="1" applyAlignment="1">
      <alignment vertical="center"/>
    </xf>
    <xf numFmtId="49" fontId="10" fillId="0" borderId="30" xfId="0" applyNumberFormat="1" applyFont="1" applyBorder="1" applyAlignment="1">
      <alignment vertical="center"/>
    </xf>
    <xf numFmtId="166" fontId="10" fillId="0" borderId="30" xfId="3" applyNumberFormat="1" applyFont="1" applyBorder="1" applyAlignment="1">
      <alignment horizontal="center" vertical="center"/>
    </xf>
    <xf numFmtId="4" fontId="10" fillId="0" borderId="30" xfId="0" applyNumberFormat="1" applyFont="1" applyBorder="1" applyAlignment="1">
      <alignment vertical="center"/>
    </xf>
    <xf numFmtId="172" fontId="10" fillId="0" borderId="31" xfId="7" applyFont="1" applyBorder="1" applyAlignment="1">
      <alignment vertical="center"/>
    </xf>
    <xf numFmtId="0" fontId="15" fillId="0" borderId="0" xfId="0" applyFont="1" applyBorder="1" applyAlignment="1">
      <alignment horizontal="left" vertical="top"/>
    </xf>
    <xf numFmtId="0" fontId="4" fillId="0" borderId="0" xfId="0" applyFont="1" applyBorder="1" applyAlignment="1">
      <alignment vertical="center" wrapText="1"/>
    </xf>
    <xf numFmtId="166" fontId="4" fillId="0" borderId="0" xfId="3" applyNumberFormat="1" applyFont="1" applyBorder="1" applyAlignment="1">
      <alignment horizontal="center" vertical="center" wrapText="1"/>
    </xf>
    <xf numFmtId="4" fontId="4" fillId="0" borderId="0" xfId="0" applyNumberFormat="1" applyFont="1" applyBorder="1" applyAlignment="1">
      <alignment vertical="center" wrapText="1"/>
    </xf>
    <xf numFmtId="172" fontId="4" fillId="0" borderId="33" xfId="7" applyFont="1" applyBorder="1" applyAlignment="1">
      <alignment vertical="center" wrapText="1"/>
    </xf>
    <xf numFmtId="0" fontId="4" fillId="0" borderId="0" xfId="0" applyFont="1" applyBorder="1" applyAlignment="1">
      <alignment horizontal="left" vertical="center" wrapText="1"/>
    </xf>
    <xf numFmtId="0" fontId="13" fillId="0" borderId="0" xfId="0" applyNumberFormat="1" applyFont="1" applyFill="1" applyBorder="1" applyAlignment="1">
      <alignment horizontal="left" vertical="center" wrapText="1"/>
    </xf>
    <xf numFmtId="2" fontId="10" fillId="0" borderId="0" xfId="0" applyNumberFormat="1" applyFont="1" applyBorder="1" applyAlignment="1">
      <alignment vertical="top" wrapText="1"/>
    </xf>
    <xf numFmtId="166" fontId="10" fillId="0" borderId="0" xfId="3" applyNumberFormat="1" applyFont="1" applyBorder="1" applyAlignment="1">
      <alignment horizontal="right" vertical="center" wrapText="1"/>
    </xf>
    <xf numFmtId="10" fontId="10" fillId="0" borderId="0" xfId="0" applyNumberFormat="1" applyFont="1" applyBorder="1" applyAlignment="1">
      <alignment horizontal="left" vertical="center" wrapText="1"/>
    </xf>
    <xf numFmtId="172" fontId="10" fillId="0" borderId="33" xfId="7" applyFont="1" applyBorder="1" applyAlignment="1">
      <alignment vertical="top" wrapText="1"/>
    </xf>
    <xf numFmtId="2" fontId="10" fillId="0" borderId="0" xfId="0" applyNumberFormat="1" applyFont="1" applyAlignment="1">
      <alignment vertical="top" wrapText="1"/>
    </xf>
    <xf numFmtId="0" fontId="4" fillId="0" borderId="32" xfId="0" applyFont="1" applyFill="1" applyBorder="1" applyAlignment="1">
      <alignment horizontal="center" vertical="center" wrapText="1"/>
    </xf>
    <xf numFmtId="2" fontId="4" fillId="0" borderId="0" xfId="0" applyNumberFormat="1" applyFont="1" applyBorder="1" applyAlignment="1">
      <alignment horizontal="center" vertical="center" wrapText="1"/>
    </xf>
    <xf numFmtId="49" fontId="4" fillId="0" borderId="0" xfId="0" applyNumberFormat="1" applyFont="1" applyBorder="1" applyAlignment="1">
      <alignment vertical="center" wrapText="1"/>
    </xf>
    <xf numFmtId="172" fontId="13" fillId="0" borderId="33" xfId="7" applyFont="1" applyFill="1" applyBorder="1" applyAlignment="1">
      <alignment horizontal="left" vertical="center"/>
    </xf>
    <xf numFmtId="166" fontId="8" fillId="0" borderId="0" xfId="3" applyNumberFormat="1" applyFont="1" applyFill="1" applyBorder="1" applyAlignment="1">
      <alignment horizontal="center" vertical="center"/>
    </xf>
    <xf numFmtId="3" fontId="11" fillId="0" borderId="0" xfId="0" applyNumberFormat="1" applyFont="1" applyBorder="1" applyAlignment="1">
      <alignment vertical="center"/>
    </xf>
    <xf numFmtId="172" fontId="11" fillId="0" borderId="33" xfId="7" applyFont="1" applyBorder="1" applyAlignment="1">
      <alignment vertical="center"/>
    </xf>
    <xf numFmtId="0" fontId="49" fillId="0" borderId="32" xfId="0" applyFont="1" applyFill="1" applyBorder="1" applyAlignment="1">
      <alignment horizontal="center" vertical="center" wrapText="1"/>
    </xf>
    <xf numFmtId="2" fontId="8" fillId="0" borderId="0" xfId="0" applyNumberFormat="1" applyFont="1" applyFill="1" applyBorder="1" applyAlignment="1">
      <alignment horizontal="left" vertical="center"/>
    </xf>
    <xf numFmtId="0" fontId="10" fillId="0" borderId="0" xfId="0" applyFont="1" applyBorder="1" applyAlignment="1">
      <alignment horizontal="center" vertical="center" wrapText="1"/>
    </xf>
    <xf numFmtId="0" fontId="11" fillId="0" borderId="40" xfId="0" applyFont="1" applyFill="1" applyBorder="1" applyAlignment="1">
      <alignment horizontal="center" vertical="center" wrapText="1"/>
    </xf>
    <xf numFmtId="2" fontId="57" fillId="0" borderId="35" xfId="0" applyNumberFormat="1" applyFont="1" applyFill="1" applyBorder="1" applyAlignment="1">
      <alignment horizontal="center" vertical="center"/>
    </xf>
    <xf numFmtId="0" fontId="57" fillId="0" borderId="35" xfId="0" applyFont="1" applyBorder="1" applyAlignment="1">
      <alignment horizontal="center" vertical="center"/>
    </xf>
    <xf numFmtId="166" fontId="57" fillId="0" borderId="35" xfId="3" applyNumberFormat="1" applyFont="1" applyBorder="1" applyAlignment="1">
      <alignment horizontal="center" vertical="center"/>
    </xf>
    <xf numFmtId="4" fontId="57" fillId="0" borderId="35" xfId="0" applyNumberFormat="1" applyFont="1" applyBorder="1" applyAlignment="1">
      <alignment horizontal="center" vertical="center"/>
    </xf>
    <xf numFmtId="172" fontId="57" fillId="0" borderId="36" xfId="7" applyFont="1" applyBorder="1" applyAlignment="1">
      <alignment horizontal="center" vertical="center"/>
    </xf>
    <xf numFmtId="4" fontId="19" fillId="13" borderId="18" xfId="3" applyNumberFormat="1" applyFont="1" applyFill="1" applyBorder="1" applyAlignment="1">
      <alignment horizontal="center" vertical="center"/>
    </xf>
    <xf numFmtId="172" fontId="19" fillId="13" borderId="19" xfId="7" applyFont="1" applyFill="1" applyBorder="1" applyAlignment="1">
      <alignment horizontal="center" vertical="center"/>
    </xf>
    <xf numFmtId="166" fontId="4" fillId="0" borderId="0" xfId="3" applyFont="1" applyFill="1" applyBorder="1" applyAlignment="1">
      <alignment horizontal="center" vertical="center"/>
    </xf>
    <xf numFmtId="0" fontId="58" fillId="0" borderId="30" xfId="0" applyFont="1" applyFill="1" applyBorder="1" applyAlignment="1">
      <alignment vertical="center" wrapText="1"/>
    </xf>
    <xf numFmtId="166" fontId="58" fillId="0" borderId="30" xfId="3" applyNumberFormat="1" applyFont="1" applyFill="1" applyBorder="1" applyAlignment="1">
      <alignment horizontal="center" vertical="center" wrapText="1"/>
    </xf>
    <xf numFmtId="4" fontId="58" fillId="0" borderId="30" xfId="0" applyNumberFormat="1" applyFont="1" applyFill="1" applyBorder="1" applyAlignment="1">
      <alignment horizontal="right" vertical="center" wrapText="1"/>
    </xf>
    <xf numFmtId="172" fontId="58" fillId="0" borderId="31" xfId="7" applyFont="1" applyFill="1" applyBorder="1" applyAlignment="1">
      <alignment vertical="center" wrapText="1"/>
    </xf>
    <xf numFmtId="49" fontId="19" fillId="12" borderId="3" xfId="0" applyNumberFormat="1" applyFont="1" applyFill="1" applyBorder="1" applyAlignment="1">
      <alignment horizontal="center" vertical="center" wrapText="1"/>
    </xf>
    <xf numFmtId="0" fontId="59" fillId="13" borderId="27" xfId="0" applyFont="1" applyFill="1" applyBorder="1" applyAlignment="1">
      <alignment horizontal="center" vertical="center"/>
    </xf>
    <xf numFmtId="166" fontId="59" fillId="13" borderId="27" xfId="3" applyNumberFormat="1" applyFont="1" applyFill="1" applyBorder="1" applyAlignment="1">
      <alignment horizontal="center" vertical="center"/>
    </xf>
    <xf numFmtId="4" fontId="11" fillId="13" borderId="27" xfId="3" applyNumberFormat="1" applyFont="1" applyFill="1" applyBorder="1" applyAlignment="1">
      <alignment horizontal="center" vertical="center"/>
    </xf>
    <xf numFmtId="172" fontId="59" fillId="13" borderId="5" xfId="7" applyFont="1" applyFill="1" applyBorder="1" applyAlignment="1">
      <alignment vertical="center"/>
    </xf>
    <xf numFmtId="1" fontId="0" fillId="0" borderId="6" xfId="0" applyNumberFormat="1" applyFont="1" applyBorder="1" applyAlignment="1">
      <alignment horizontal="center" vertical="center" wrapText="1"/>
    </xf>
    <xf numFmtId="1" fontId="0" fillId="0" borderId="9" xfId="0" applyNumberFormat="1" applyFont="1" applyBorder="1" applyAlignment="1">
      <alignment horizontal="center" vertical="center" wrapText="1"/>
    </xf>
    <xf numFmtId="0" fontId="0" fillId="0" borderId="9" xfId="0" applyFont="1" applyBorder="1" applyAlignment="1">
      <alignment horizontal="justify" vertical="center" wrapText="1"/>
    </xf>
    <xf numFmtId="1" fontId="0" fillId="0" borderId="9" xfId="0" applyNumberFormat="1" applyFont="1" applyFill="1" applyBorder="1" applyAlignment="1">
      <alignment horizontal="center" vertical="center"/>
    </xf>
    <xf numFmtId="166" fontId="0" fillId="0" borderId="9" xfId="3" applyNumberFormat="1" applyFont="1" applyFill="1" applyBorder="1" applyAlignment="1">
      <alignment horizontal="center" vertical="center"/>
    </xf>
    <xf numFmtId="166" fontId="0" fillId="0" borderId="9" xfId="3" applyFont="1" applyFill="1" applyBorder="1" applyAlignment="1">
      <alignment horizontal="center" vertical="center"/>
    </xf>
    <xf numFmtId="172" fontId="61" fillId="0" borderId="10" xfId="7" applyFont="1" applyFill="1" applyBorder="1" applyAlignment="1">
      <alignment vertical="center"/>
    </xf>
    <xf numFmtId="1" fontId="0" fillId="0" borderId="21" xfId="0" applyNumberFormat="1" applyFont="1" applyBorder="1" applyAlignment="1">
      <alignment horizontal="center" vertical="center" wrapText="1"/>
    </xf>
    <xf numFmtId="1" fontId="0" fillId="0" borderId="13" xfId="0" applyNumberFormat="1" applyFont="1" applyBorder="1" applyAlignment="1">
      <alignment horizontal="center" vertical="center" wrapText="1"/>
    </xf>
    <xf numFmtId="0" fontId="0" fillId="0" borderId="13" xfId="0" applyFont="1" applyBorder="1" applyAlignment="1">
      <alignment horizontal="justify" vertical="center" wrapText="1"/>
    </xf>
    <xf numFmtId="1" fontId="0" fillId="0" borderId="13" xfId="0" applyNumberFormat="1" applyFont="1" applyFill="1" applyBorder="1" applyAlignment="1">
      <alignment horizontal="center" vertical="center"/>
    </xf>
    <xf numFmtId="166" fontId="0" fillId="0" borderId="13" xfId="3" applyFont="1" applyFill="1" applyBorder="1" applyAlignment="1">
      <alignment horizontal="center" vertical="center"/>
    </xf>
    <xf numFmtId="172" fontId="61" fillId="0" borderId="14" xfId="7" applyFont="1" applyFill="1" applyBorder="1" applyAlignment="1">
      <alignment vertical="center"/>
    </xf>
    <xf numFmtId="10" fontId="0" fillId="0" borderId="0" xfId="4" applyNumberFormat="1" applyFont="1" applyFill="1" applyBorder="1" applyAlignment="1">
      <alignment horizontal="center" vertical="center"/>
    </xf>
    <xf numFmtId="2" fontId="4" fillId="0" borderId="13" xfId="0" applyNumberFormat="1" applyFont="1" applyFill="1" applyBorder="1" applyAlignment="1">
      <alignment horizontal="center" vertical="center"/>
    </xf>
    <xf numFmtId="0" fontId="60" fillId="0" borderId="13" xfId="0" applyFont="1" applyBorder="1" applyAlignment="1">
      <alignment horizontal="justify" vertical="center" wrapText="1"/>
    </xf>
    <xf numFmtId="0" fontId="4" fillId="0" borderId="13" xfId="0" applyFont="1" applyFill="1" applyBorder="1" applyAlignment="1">
      <alignment horizontal="center" vertical="center"/>
    </xf>
    <xf numFmtId="166" fontId="4" fillId="0" borderId="13" xfId="3" applyNumberFormat="1" applyFont="1" applyFill="1" applyBorder="1" applyAlignment="1">
      <alignment horizontal="center" vertical="center"/>
    </xf>
    <xf numFmtId="166" fontId="4" fillId="0" borderId="13" xfId="3" applyFont="1" applyBorder="1" applyAlignment="1">
      <alignment horizontal="right" vertical="center"/>
    </xf>
    <xf numFmtId="172" fontId="60" fillId="0" borderId="14" xfId="7" applyFont="1" applyFill="1" applyBorder="1" applyAlignment="1">
      <alignment vertical="center"/>
    </xf>
    <xf numFmtId="172" fontId="10" fillId="0" borderId="0" xfId="7" applyFont="1" applyAlignment="1">
      <alignment vertical="top" wrapText="1"/>
    </xf>
    <xf numFmtId="0" fontId="8" fillId="0" borderId="0" xfId="0" applyFont="1" applyFill="1" applyBorder="1" applyAlignment="1">
      <alignment vertical="center"/>
    </xf>
    <xf numFmtId="166" fontId="25" fillId="0" borderId="0" xfId="64" applyFont="1" applyBorder="1" applyAlignment="1">
      <alignment vertical="center"/>
    </xf>
    <xf numFmtId="4" fontId="4" fillId="0" borderId="13" xfId="0" applyNumberFormat="1" applyFont="1" applyBorder="1" applyAlignment="1">
      <alignment horizontal="right" vertical="center"/>
    </xf>
    <xf numFmtId="166" fontId="0" fillId="0" borderId="13" xfId="3" applyNumberFormat="1" applyFont="1" applyFill="1" applyBorder="1" applyAlignment="1">
      <alignment horizontal="center" vertical="center"/>
    </xf>
    <xf numFmtId="0" fontId="51" fillId="4" borderId="21" xfId="0" applyFont="1" applyFill="1" applyBorder="1" applyAlignment="1">
      <alignment horizontal="center" vertical="center" wrapText="1"/>
    </xf>
    <xf numFmtId="2" fontId="51" fillId="4" borderId="13" xfId="0" applyNumberFormat="1" applyFont="1" applyFill="1" applyBorder="1" applyAlignment="1">
      <alignment horizontal="center" vertical="center"/>
    </xf>
    <xf numFmtId="172" fontId="15" fillId="4" borderId="14" xfId="7" applyFont="1" applyFill="1" applyBorder="1" applyAlignment="1">
      <alignment horizontal="center" vertical="center"/>
    </xf>
    <xf numFmtId="0" fontId="62" fillId="4" borderId="13" xfId="0" applyFont="1" applyFill="1" applyBorder="1" applyAlignment="1">
      <alignment horizontal="center" vertical="center" wrapText="1"/>
    </xf>
    <xf numFmtId="0" fontId="51" fillId="4" borderId="13" xfId="0" applyFont="1" applyFill="1" applyBorder="1" applyAlignment="1">
      <alignment horizontal="center" vertical="center"/>
    </xf>
    <xf numFmtId="166" fontId="51" fillId="4" borderId="13" xfId="3" applyNumberFormat="1" applyFont="1" applyFill="1" applyBorder="1" applyAlignment="1">
      <alignment horizontal="center" vertical="center"/>
    </xf>
    <xf numFmtId="4" fontId="51" fillId="4" borderId="13" xfId="3" applyNumberFormat="1" applyFont="1" applyFill="1" applyBorder="1" applyAlignment="1">
      <alignment horizontal="center" vertical="center"/>
    </xf>
    <xf numFmtId="172" fontId="51" fillId="4" borderId="14" xfId="7" applyFont="1" applyFill="1" applyBorder="1" applyAlignment="1">
      <alignment horizontal="center" vertical="center"/>
    </xf>
    <xf numFmtId="0" fontId="15" fillId="4" borderId="13" xfId="0" applyFont="1" applyFill="1" applyBorder="1" applyAlignment="1">
      <alignment horizontal="right" vertical="center" wrapText="1"/>
    </xf>
    <xf numFmtId="166" fontId="9" fillId="0" borderId="0" xfId="3" applyFont="1" applyFill="1" applyBorder="1" applyAlignment="1">
      <alignment horizontal="center" vertical="center"/>
    </xf>
    <xf numFmtId="0" fontId="51" fillId="4" borderId="13" xfId="0" applyFont="1" applyFill="1" applyBorder="1" applyAlignment="1">
      <alignment horizontal="justify" vertical="center" wrapText="1"/>
    </xf>
    <xf numFmtId="0" fontId="51" fillId="4" borderId="22" xfId="0" applyFont="1" applyFill="1" applyBorder="1" applyAlignment="1">
      <alignment horizontal="center" vertical="center" wrapText="1"/>
    </xf>
    <xf numFmtId="2" fontId="51" fillId="4" borderId="25" xfId="0" applyNumberFormat="1" applyFont="1" applyFill="1" applyBorder="1" applyAlignment="1">
      <alignment horizontal="center" vertical="center"/>
    </xf>
    <xf numFmtId="172" fontId="15" fillId="4" borderId="26" xfId="7" applyFont="1" applyFill="1" applyBorder="1" applyAlignment="1">
      <alignment horizontal="center" vertical="center"/>
    </xf>
    <xf numFmtId="4" fontId="9" fillId="0" borderId="0" xfId="0" applyNumberFormat="1" applyFont="1" applyAlignment="1">
      <alignment vertical="center"/>
    </xf>
    <xf numFmtId="4" fontId="9" fillId="0" borderId="0" xfId="3" applyNumberFormat="1" applyFont="1" applyAlignment="1">
      <alignment horizontal="center" vertical="center"/>
    </xf>
    <xf numFmtId="49" fontId="0" fillId="0" borderId="0" xfId="0" applyNumberFormat="1" applyAlignment="1">
      <alignment vertical="center" wrapText="1"/>
    </xf>
    <xf numFmtId="10" fontId="8" fillId="0" borderId="0" xfId="4" applyNumberFormat="1" applyFont="1" applyFill="1" applyBorder="1" applyAlignment="1">
      <alignment vertical="center"/>
    </xf>
    <xf numFmtId="1" fontId="9" fillId="0" borderId="0" xfId="0" quotePrefix="1" applyNumberFormat="1" applyFont="1" applyFill="1" applyAlignment="1">
      <alignment horizontal="left" vertical="center" wrapText="1"/>
    </xf>
    <xf numFmtId="1" fontId="9" fillId="0" borderId="0" xfId="0" quotePrefix="1" applyNumberFormat="1" applyFont="1" applyFill="1" applyAlignment="1">
      <alignment horizontal="center" vertical="center"/>
    </xf>
    <xf numFmtId="43" fontId="34" fillId="0" borderId="32" xfId="69" quotePrefix="1" applyFont="1" applyBorder="1"/>
    <xf numFmtId="0" fontId="9" fillId="0" borderId="0" xfId="0" applyNumberFormat="1" applyFont="1" applyFill="1" applyAlignment="1">
      <alignment horizontal="left" vertical="top" wrapText="1"/>
    </xf>
    <xf numFmtId="1" fontId="9" fillId="0" borderId="0" xfId="0" applyNumberFormat="1" applyFont="1" applyFill="1" applyAlignment="1">
      <alignment horizontal="left" vertical="center"/>
    </xf>
    <xf numFmtId="1" fontId="69" fillId="0" borderId="0" xfId="0" applyNumberFormat="1" applyFont="1" applyAlignment="1">
      <alignment horizontal="left" vertical="center"/>
    </xf>
    <xf numFmtId="1" fontId="69" fillId="0" borderId="0" xfId="0" applyNumberFormat="1" applyFont="1" applyAlignment="1">
      <alignment vertical="center"/>
    </xf>
    <xf numFmtId="0" fontId="69" fillId="0" borderId="0" xfId="0" applyNumberFormat="1" applyFont="1" applyFill="1" applyAlignment="1">
      <alignment horizontal="left" vertical="top" wrapText="1"/>
    </xf>
    <xf numFmtId="4" fontId="9" fillId="0" borderId="109" xfId="0" applyNumberFormat="1" applyFont="1" applyFill="1" applyBorder="1" applyAlignment="1">
      <alignment vertical="center"/>
    </xf>
    <xf numFmtId="43" fontId="35" fillId="0" borderId="0" xfId="6" applyNumberFormat="1" applyFont="1" applyAlignment="1">
      <alignment vertical="top"/>
      <protection locked="0"/>
    </xf>
    <xf numFmtId="0" fontId="69" fillId="0" borderId="0" xfId="0" applyNumberFormat="1" applyFont="1" applyFill="1" applyAlignment="1">
      <alignment horizontal="center" vertical="top" wrapText="1"/>
    </xf>
    <xf numFmtId="43" fontId="11" fillId="0" borderId="0" xfId="6" applyNumberFormat="1" applyFont="1" applyAlignment="1">
      <protection locked="0"/>
    </xf>
    <xf numFmtId="4" fontId="69" fillId="0" borderId="0" xfId="0" applyNumberFormat="1" applyFont="1" applyFill="1" applyAlignment="1">
      <alignment horizontal="center" vertical="center"/>
    </xf>
    <xf numFmtId="1" fontId="72" fillId="0" borderId="0" xfId="0" applyNumberFormat="1" applyFont="1" applyAlignment="1">
      <alignment horizontal="center" vertical="center"/>
    </xf>
    <xf numFmtId="4" fontId="69" fillId="0" borderId="0" xfId="0" applyNumberFormat="1" applyFont="1" applyAlignment="1">
      <alignment vertical="center"/>
    </xf>
    <xf numFmtId="0" fontId="69" fillId="0" borderId="0" xfId="0" applyFont="1" applyAlignment="1">
      <alignment horizontal="center" vertical="center"/>
    </xf>
    <xf numFmtId="4" fontId="69" fillId="0" borderId="0" xfId="0" applyNumberFormat="1" applyFont="1" applyAlignment="1">
      <alignment horizontal="center" vertical="center"/>
    </xf>
    <xf numFmtId="1" fontId="69" fillId="0" borderId="0" xfId="0" applyNumberFormat="1" applyFont="1" applyAlignment="1">
      <alignment horizontal="center" vertical="center"/>
    </xf>
    <xf numFmtId="201" fontId="69" fillId="0" borderId="0" xfId="0" applyNumberFormat="1" applyFont="1" applyAlignment="1">
      <alignment horizontal="center" vertical="center"/>
    </xf>
    <xf numFmtId="2" fontId="72" fillId="0" borderId="0" xfId="0" applyNumberFormat="1" applyFont="1" applyAlignment="1">
      <alignment horizontal="left" vertical="center"/>
    </xf>
    <xf numFmtId="207" fontId="72" fillId="0" borderId="0" xfId="0" applyNumberFormat="1" applyFont="1" applyAlignment="1">
      <alignment horizontal="left" vertical="center"/>
    </xf>
    <xf numFmtId="1" fontId="69" fillId="0" borderId="0" xfId="30" applyNumberFormat="1" applyFont="1" applyAlignment="1">
      <alignment vertical="center"/>
    </xf>
    <xf numFmtId="4" fontId="73" fillId="0" borderId="0" xfId="0" applyNumberFormat="1" applyFont="1" applyAlignment="1">
      <alignment horizontal="center" vertical="center"/>
    </xf>
    <xf numFmtId="2" fontId="69" fillId="0" borderId="0" xfId="0" applyNumberFormat="1" applyFont="1" applyAlignment="1">
      <alignment horizontal="center" vertical="center"/>
    </xf>
    <xf numFmtId="1" fontId="70" fillId="0" borderId="0" xfId="0" applyNumberFormat="1" applyFont="1" applyAlignment="1">
      <alignment horizontal="center" vertical="center"/>
    </xf>
    <xf numFmtId="1" fontId="71" fillId="0" borderId="0" xfId="0" applyNumberFormat="1" applyFont="1" applyAlignment="1">
      <alignment vertical="center"/>
    </xf>
    <xf numFmtId="1" fontId="71" fillId="0" borderId="0" xfId="0" applyNumberFormat="1" applyFont="1" applyAlignment="1">
      <alignment horizontal="center" vertical="center"/>
    </xf>
    <xf numFmtId="4" fontId="71" fillId="0" borderId="0" xfId="0" applyNumberFormat="1" applyFont="1" applyAlignment="1">
      <alignment vertical="center"/>
    </xf>
    <xf numFmtId="1" fontId="69" fillId="0" borderId="0" xfId="0" applyNumberFormat="1" applyFont="1" applyFill="1" applyAlignment="1">
      <alignment vertical="center"/>
    </xf>
    <xf numFmtId="1" fontId="71" fillId="15" borderId="111" xfId="0" applyNumberFormat="1" applyFont="1" applyFill="1" applyBorder="1" applyAlignment="1">
      <alignment vertical="center"/>
    </xf>
    <xf numFmtId="197" fontId="71" fillId="0" borderId="0" xfId="0" applyNumberFormat="1" applyFont="1" applyFill="1" applyAlignment="1">
      <alignment horizontal="center" vertical="center"/>
    </xf>
    <xf numFmtId="1" fontId="69" fillId="0" borderId="0" xfId="30" applyNumberFormat="1" applyFont="1" applyFill="1" applyAlignment="1">
      <alignment horizontal="center" vertical="center"/>
    </xf>
    <xf numFmtId="4" fontId="69" fillId="0" borderId="0" xfId="0" applyNumberFormat="1" applyFont="1" applyFill="1" applyAlignment="1">
      <alignment horizontal="left" vertical="top" wrapText="1"/>
    </xf>
    <xf numFmtId="209" fontId="9" fillId="0" borderId="0" xfId="0" applyNumberFormat="1" applyFont="1" applyFill="1" applyBorder="1" applyAlignment="1">
      <alignment horizontal="right" vertical="center"/>
    </xf>
    <xf numFmtId="197" fontId="9" fillId="0" borderId="0" xfId="0" applyNumberFormat="1" applyFont="1" applyFill="1" applyAlignment="1">
      <alignment vertical="top"/>
    </xf>
    <xf numFmtId="1" fontId="69" fillId="0" borderId="0" xfId="0" applyNumberFormat="1" applyFont="1" applyFill="1" applyAlignment="1">
      <alignment horizontal="center" vertical="center"/>
    </xf>
    <xf numFmtId="211" fontId="9" fillId="0" borderId="0" xfId="0" applyNumberFormat="1" applyFont="1" applyFill="1" applyBorder="1" applyAlignment="1">
      <alignment vertical="center"/>
    </xf>
    <xf numFmtId="211" fontId="9" fillId="0" borderId="0" xfId="0" applyNumberFormat="1" applyFont="1" applyFill="1" applyBorder="1" applyAlignment="1">
      <alignment horizontal="center" vertical="center"/>
    </xf>
    <xf numFmtId="1" fontId="70" fillId="0" borderId="0" xfId="38" applyNumberFormat="1" applyFont="1" applyFill="1" applyAlignment="1">
      <alignment horizontal="center" vertical="center"/>
    </xf>
    <xf numFmtId="4" fontId="9" fillId="0" borderId="109" xfId="38" applyNumberFormat="1" applyFont="1" applyFill="1" applyBorder="1" applyAlignment="1">
      <alignment vertical="center"/>
    </xf>
    <xf numFmtId="0" fontId="69" fillId="0" borderId="0" xfId="38" applyFont="1" applyFill="1" applyAlignment="1">
      <alignment vertical="center"/>
    </xf>
    <xf numFmtId="1" fontId="69" fillId="0" borderId="0" xfId="0" applyNumberFormat="1" applyFont="1" applyFill="1" applyAlignment="1">
      <alignment horizontal="left" vertical="center"/>
    </xf>
    <xf numFmtId="1" fontId="69" fillId="0" borderId="0" xfId="0" applyNumberFormat="1" applyFont="1" applyFill="1" applyAlignment="1">
      <alignment vertical="top"/>
    </xf>
    <xf numFmtId="1" fontId="75" fillId="0" borderId="0" xfId="0" applyNumberFormat="1" applyFont="1" applyFill="1" applyAlignment="1">
      <alignment vertical="center"/>
    </xf>
    <xf numFmtId="0" fontId="76" fillId="0" borderId="0" xfId="0" applyFont="1" applyFill="1" applyBorder="1" applyAlignment="1">
      <alignment vertical="center"/>
    </xf>
    <xf numFmtId="43" fontId="8" fillId="0" borderId="0" xfId="0" applyNumberFormat="1" applyFont="1" applyFill="1" applyBorder="1" applyAlignment="1">
      <alignment vertical="center"/>
    </xf>
    <xf numFmtId="4" fontId="8" fillId="0" borderId="0" xfId="0" applyNumberFormat="1" applyFont="1" applyFill="1" applyBorder="1" applyAlignment="1">
      <alignment vertical="center"/>
    </xf>
    <xf numFmtId="1" fontId="9" fillId="0" borderId="0" xfId="0" applyNumberFormat="1" applyFont="1" applyFill="1" applyAlignment="1">
      <alignment horizontal="left" vertical="center"/>
    </xf>
    <xf numFmtId="0" fontId="37" fillId="0" borderId="84" xfId="6" applyFont="1" applyBorder="1" applyAlignment="1" applyProtection="1">
      <alignment horizontal="center" vertical="center"/>
    </xf>
    <xf numFmtId="0" fontId="37" fillId="0" borderId="85" xfId="6" applyFont="1" applyBorder="1" applyAlignment="1" applyProtection="1">
      <alignment horizontal="center" vertical="center"/>
    </xf>
    <xf numFmtId="0" fontId="9" fillId="0" borderId="0" xfId="0" applyNumberFormat="1" applyFont="1" applyFill="1" applyAlignment="1">
      <alignment horizontal="left" vertical="top" wrapText="1"/>
    </xf>
    <xf numFmtId="0" fontId="10" fillId="0" borderId="0" xfId="0" applyNumberFormat="1" applyFont="1" applyFill="1" applyAlignment="1">
      <alignment horizontal="left" vertical="top" wrapText="1"/>
    </xf>
    <xf numFmtId="1" fontId="9" fillId="0" borderId="0" xfId="0" applyNumberFormat="1" applyFont="1" applyFill="1" applyAlignment="1">
      <alignment horizontal="left" vertical="center"/>
    </xf>
    <xf numFmtId="197" fontId="9" fillId="0" borderId="0" xfId="0" applyNumberFormat="1" applyFont="1" applyFill="1" applyBorder="1" applyAlignment="1">
      <alignment horizontal="center" vertical="center"/>
    </xf>
    <xf numFmtId="197" fontId="71" fillId="0" borderId="116" xfId="0" applyNumberFormat="1" applyFont="1" applyFill="1" applyBorder="1" applyAlignment="1">
      <alignment horizontal="center" vertical="center"/>
    </xf>
    <xf numFmtId="197" fontId="9" fillId="0" borderId="0" xfId="0" applyNumberFormat="1" applyFont="1" applyFill="1" applyAlignment="1">
      <alignment vertical="center"/>
    </xf>
    <xf numFmtId="49" fontId="78" fillId="0" borderId="18" xfId="0" applyNumberFormat="1" applyFont="1" applyBorder="1" applyAlignment="1">
      <alignment horizontal="center"/>
    </xf>
    <xf numFmtId="2" fontId="38" fillId="0" borderId="111" xfId="40" applyNumberFormat="1" applyFont="1" applyBorder="1" applyAlignment="1">
      <alignment horizontal="center"/>
    </xf>
    <xf numFmtId="2" fontId="38" fillId="0" borderId="108" xfId="40" applyNumberFormat="1" applyFont="1" applyBorder="1" applyAlignment="1">
      <alignment horizontal="center"/>
    </xf>
    <xf numFmtId="0" fontId="79" fillId="0" borderId="85" xfId="6" applyFont="1" applyBorder="1" applyAlignment="1" applyProtection="1">
      <alignment horizontal="center" vertical="center"/>
    </xf>
    <xf numFmtId="2" fontId="80" fillId="0" borderId="111" xfId="40" applyNumberFormat="1" applyFont="1" applyBorder="1" applyAlignment="1">
      <alignment horizontal="center"/>
    </xf>
    <xf numFmtId="2" fontId="35" fillId="0" borderId="116" xfId="6" applyNumberFormat="1" applyFont="1" applyFill="1" applyBorder="1" applyAlignment="1">
      <alignment vertical="top"/>
      <protection locked="0"/>
    </xf>
    <xf numFmtId="2" fontId="35" fillId="0" borderId="116" xfId="6" applyNumberFormat="1" applyFont="1" applyFill="1" applyBorder="1" applyAlignment="1">
      <alignment horizontal="center" vertical="top"/>
      <protection locked="0"/>
    </xf>
    <xf numFmtId="193" fontId="35" fillId="0" borderId="116" xfId="69" applyNumberFormat="1" applyFont="1" applyFill="1" applyBorder="1"/>
    <xf numFmtId="191" fontId="35" fillId="0" borderId="116" xfId="69" applyNumberFormat="1" applyFont="1" applyFill="1" applyBorder="1"/>
    <xf numFmtId="166" fontId="35" fillId="0" borderId="116" xfId="62" applyFont="1" applyBorder="1"/>
    <xf numFmtId="43" fontId="35" fillId="0" borderId="116" xfId="69" applyFont="1" applyBorder="1"/>
    <xf numFmtId="43" fontId="35" fillId="0" borderId="116" xfId="69" applyFont="1" applyBorder="1" applyProtection="1">
      <protection locked="0"/>
    </xf>
    <xf numFmtId="2" fontId="35" fillId="0" borderId="116" xfId="6" applyNumberFormat="1" applyFont="1" applyBorder="1" applyAlignment="1">
      <alignment horizontal="center" vertical="top"/>
      <protection locked="0"/>
    </xf>
    <xf numFmtId="43" fontId="35" fillId="0" borderId="116" xfId="69" applyFont="1" applyBorder="1" applyAlignment="1">
      <alignment horizontal="center"/>
    </xf>
    <xf numFmtId="195" fontId="35" fillId="0" borderId="116" xfId="62" applyNumberFormat="1" applyFont="1" applyBorder="1" applyAlignment="1">
      <alignment horizontal="center"/>
    </xf>
    <xf numFmtId="166" fontId="35" fillId="0" borderId="116" xfId="62" applyFont="1" applyBorder="1" applyAlignment="1">
      <alignment horizontal="center"/>
    </xf>
    <xf numFmtId="43" fontId="35" fillId="0" borderId="116" xfId="69" applyFont="1" applyBorder="1" applyAlignment="1" applyProtection="1">
      <alignment horizontal="center"/>
      <protection locked="0"/>
    </xf>
    <xf numFmtId="2" fontId="35" fillId="0" borderId="116" xfId="6" applyNumberFormat="1" applyFont="1" applyBorder="1" applyAlignment="1">
      <alignment horizontal="center" vertical="center"/>
      <protection locked="0"/>
    </xf>
    <xf numFmtId="193" fontId="35" fillId="0" borderId="116" xfId="69" applyNumberFormat="1" applyFont="1" applyBorder="1"/>
    <xf numFmtId="43" fontId="35" fillId="0" borderId="116" xfId="69" applyFont="1" applyFill="1" applyBorder="1"/>
    <xf numFmtId="166" fontId="11" fillId="0" borderId="0" xfId="62" applyFont="1" applyBorder="1"/>
    <xf numFmtId="0" fontId="38" fillId="0" borderId="116" xfId="40" applyFont="1" applyBorder="1"/>
    <xf numFmtId="49" fontId="2" fillId="0" borderId="116" xfId="0" applyNumberFormat="1" applyFont="1" applyBorder="1" applyAlignment="1">
      <alignment horizontal="center"/>
    </xf>
    <xf numFmtId="2" fontId="38" fillId="0" borderId="116" xfId="40" applyNumberFormat="1" applyFont="1" applyBorder="1" applyAlignment="1">
      <alignment horizontal="center"/>
    </xf>
    <xf numFmtId="196" fontId="38" fillId="0" borderId="116" xfId="40" applyNumberFormat="1" applyFont="1" applyBorder="1" applyAlignment="1">
      <alignment horizontal="center"/>
    </xf>
    <xf numFmtId="196" fontId="38" fillId="0" borderId="118" xfId="40" applyNumberFormat="1" applyFont="1" applyBorder="1" applyAlignment="1">
      <alignment horizontal="center"/>
    </xf>
    <xf numFmtId="2" fontId="35" fillId="0" borderId="109" xfId="6" applyNumberFormat="1" applyFont="1" applyFill="1" applyBorder="1" applyAlignment="1">
      <alignment vertical="top"/>
      <protection locked="0"/>
    </xf>
    <xf numFmtId="2" fontId="35" fillId="0" borderId="109" xfId="6" applyNumberFormat="1" applyFont="1" applyFill="1" applyBorder="1" applyAlignment="1">
      <alignment horizontal="center" vertical="top"/>
      <protection locked="0"/>
    </xf>
    <xf numFmtId="193" fontId="35" fillId="0" borderId="109" xfId="69" applyNumberFormat="1" applyFont="1" applyFill="1" applyBorder="1"/>
    <xf numFmtId="191" fontId="35" fillId="0" borderId="109" xfId="69" applyNumberFormat="1" applyFont="1" applyFill="1" applyBorder="1"/>
    <xf numFmtId="166" fontId="35" fillId="0" borderId="109" xfId="62" applyFont="1" applyBorder="1"/>
    <xf numFmtId="43" fontId="35" fillId="0" borderId="109" xfId="69" applyFont="1" applyBorder="1"/>
    <xf numFmtId="43" fontId="35" fillId="0" borderId="109" xfId="69" applyFont="1" applyBorder="1" applyProtection="1">
      <protection locked="0"/>
    </xf>
    <xf numFmtId="2" fontId="35" fillId="0" borderId="109" xfId="6" applyNumberFormat="1" applyFont="1" applyBorder="1" applyAlignment="1">
      <alignment horizontal="center" vertical="top"/>
      <protection locked="0"/>
    </xf>
    <xf numFmtId="43" fontId="35" fillId="0" borderId="109" xfId="69" applyFont="1" applyBorder="1" applyAlignment="1">
      <alignment horizontal="center"/>
    </xf>
    <xf numFmtId="195" fontId="35" fillId="0" borderId="109" xfId="62" applyNumberFormat="1" applyFont="1" applyBorder="1" applyAlignment="1">
      <alignment horizontal="center"/>
    </xf>
    <xf numFmtId="166" fontId="35" fillId="0" borderId="109" xfId="62" applyFont="1" applyBorder="1" applyAlignment="1">
      <alignment horizontal="center"/>
    </xf>
    <xf numFmtId="43" fontId="35" fillId="0" borderId="109" xfId="69" applyFont="1" applyBorder="1" applyAlignment="1" applyProtection="1">
      <alignment horizontal="center"/>
      <protection locked="0"/>
    </xf>
    <xf numFmtId="2" fontId="35" fillId="0" borderId="109" xfId="6" applyNumberFormat="1" applyFont="1" applyBorder="1" applyAlignment="1">
      <alignment horizontal="center" vertical="center"/>
      <protection locked="0"/>
    </xf>
    <xf numFmtId="193" fontId="35" fillId="0" borderId="109" xfId="69" applyNumberFormat="1" applyFont="1" applyBorder="1"/>
    <xf numFmtId="43" fontId="35" fillId="0" borderId="109" xfId="69" applyFont="1" applyFill="1" applyBorder="1"/>
    <xf numFmtId="0" fontId="38" fillId="0" borderId="109" xfId="40" applyFont="1" applyBorder="1"/>
    <xf numFmtId="49" fontId="2" fillId="0" borderId="0" xfId="0" applyNumberFormat="1" applyFont="1" applyBorder="1" applyAlignment="1">
      <alignment horizontal="center"/>
    </xf>
    <xf numFmtId="2" fontId="38" fillId="0" borderId="109" xfId="40" applyNumberFormat="1" applyFont="1" applyBorder="1" applyAlignment="1">
      <alignment horizontal="center"/>
    </xf>
    <xf numFmtId="196" fontId="38" fillId="0" borderId="109" xfId="40" applyNumberFormat="1" applyFont="1" applyBorder="1" applyAlignment="1">
      <alignment horizontal="center"/>
    </xf>
    <xf numFmtId="196" fontId="38" fillId="0" borderId="92" xfId="40" applyNumberFormat="1" applyFont="1" applyBorder="1" applyAlignment="1">
      <alignment horizontal="center"/>
    </xf>
    <xf numFmtId="1" fontId="81" fillId="0" borderId="32" xfId="6" applyNumberFormat="1" applyFont="1" applyBorder="1" applyAlignment="1" applyProtection="1">
      <alignment horizontal="left" vertical="center" indent="1"/>
    </xf>
    <xf numFmtId="0" fontId="11" fillId="0" borderId="95" xfId="6" applyFont="1" applyBorder="1" applyAlignment="1">
      <protection locked="0"/>
    </xf>
    <xf numFmtId="0" fontId="11" fillId="0" borderId="96" xfId="6" applyFont="1" applyBorder="1" applyAlignment="1">
      <protection locked="0"/>
    </xf>
    <xf numFmtId="0" fontId="11" fillId="0" borderId="97" xfId="6" applyFont="1" applyBorder="1" applyAlignment="1">
      <protection locked="0"/>
    </xf>
    <xf numFmtId="0" fontId="11" fillId="0" borderId="98" xfId="6" applyFont="1" applyBorder="1" applyAlignment="1">
      <protection locked="0"/>
    </xf>
    <xf numFmtId="0" fontId="11" fillId="0" borderId="99" xfId="6" applyFont="1" applyBorder="1" applyAlignment="1">
      <protection locked="0"/>
    </xf>
    <xf numFmtId="0" fontId="11" fillId="0" borderId="100" xfId="6" applyFont="1" applyBorder="1" applyAlignment="1">
      <protection locked="0"/>
    </xf>
    <xf numFmtId="0" fontId="11" fillId="0" borderId="101" xfId="6" applyFont="1" applyBorder="1" applyAlignment="1">
      <protection locked="0"/>
    </xf>
    <xf numFmtId="0" fontId="11" fillId="0" borderId="102" xfId="6" applyFont="1" applyBorder="1" applyAlignment="1">
      <protection locked="0"/>
    </xf>
    <xf numFmtId="0" fontId="11" fillId="0" borderId="103" xfId="6" applyFont="1" applyBorder="1" applyAlignment="1">
      <protection locked="0"/>
    </xf>
    <xf numFmtId="0" fontId="10" fillId="0" borderId="53" xfId="43" applyFont="1" applyBorder="1" applyAlignment="1">
      <alignment horizontal="left" vertical="center"/>
    </xf>
    <xf numFmtId="0" fontId="38" fillId="0" borderId="114" xfId="40" applyFont="1" applyBorder="1"/>
    <xf numFmtId="0" fontId="38" fillId="0" borderId="111" xfId="40" applyFont="1" applyBorder="1"/>
    <xf numFmtId="2" fontId="80" fillId="0" borderId="13" xfId="40" applyNumberFormat="1" applyFont="1" applyBorder="1" applyAlignment="1">
      <alignment horizontal="center"/>
    </xf>
    <xf numFmtId="193" fontId="35" fillId="0" borderId="0" xfId="6" applyNumberFormat="1" applyFont="1" applyAlignment="1">
      <alignment vertical="top"/>
      <protection locked="0"/>
    </xf>
    <xf numFmtId="1" fontId="49" fillId="0" borderId="0" xfId="0" applyNumberFormat="1" applyFont="1" applyFill="1" applyAlignment="1">
      <alignment vertical="center"/>
    </xf>
    <xf numFmtId="1" fontId="49" fillId="0" borderId="115" xfId="0" applyNumberFormat="1" applyFont="1" applyFill="1" applyBorder="1" applyAlignment="1">
      <alignment horizontal="center" vertical="center"/>
    </xf>
    <xf numFmtId="2" fontId="49" fillId="0" borderId="58" xfId="4" applyNumberFormat="1" applyFont="1" applyFill="1" applyBorder="1" applyAlignment="1">
      <alignment vertical="center"/>
    </xf>
    <xf numFmtId="2" fontId="49" fillId="0" borderId="0" xfId="4" applyNumberFormat="1" applyFont="1" applyFill="1" applyBorder="1" applyAlignment="1">
      <alignment vertical="center"/>
    </xf>
    <xf numFmtId="0" fontId="49" fillId="0" borderId="0" xfId="0" applyFont="1" applyFill="1"/>
    <xf numFmtId="0" fontId="77" fillId="0" borderId="16" xfId="0" applyFont="1" applyFill="1" applyBorder="1" applyAlignment="1">
      <alignment horizontal="center" vertical="center"/>
    </xf>
    <xf numFmtId="1" fontId="77" fillId="0" borderId="13" xfId="0" applyNumberFormat="1" applyFont="1" applyFill="1" applyBorder="1" applyAlignment="1">
      <alignment horizontal="center" vertical="center"/>
    </xf>
    <xf numFmtId="4" fontId="49" fillId="0" borderId="115" xfId="4" applyNumberFormat="1" applyFont="1" applyFill="1" applyBorder="1" applyAlignment="1">
      <alignment horizontal="center" vertical="center"/>
    </xf>
    <xf numFmtId="1" fontId="49" fillId="0" borderId="13" xfId="0" applyNumberFormat="1" applyFont="1" applyFill="1" applyBorder="1" applyAlignment="1">
      <alignment horizontal="center" vertical="center"/>
    </xf>
    <xf numFmtId="2" fontId="49" fillId="0" borderId="115" xfId="4" applyNumberFormat="1" applyFont="1" applyFill="1" applyBorder="1" applyAlignment="1">
      <alignment horizontal="center" vertical="center"/>
    </xf>
    <xf numFmtId="1" fontId="49" fillId="0" borderId="58" xfId="0" applyNumberFormat="1" applyFont="1" applyFill="1" applyBorder="1" applyAlignment="1">
      <alignment vertical="center"/>
    </xf>
    <xf numFmtId="1" fontId="49" fillId="0" borderId="0" xfId="0" applyNumberFormat="1" applyFont="1" applyFill="1" applyBorder="1" applyAlignment="1">
      <alignment vertical="center"/>
    </xf>
    <xf numFmtId="0" fontId="49" fillId="0" borderId="18" xfId="0" applyFont="1" applyFill="1" applyBorder="1" applyAlignment="1">
      <alignment horizontal="center" vertical="center"/>
    </xf>
    <xf numFmtId="0" fontId="49" fillId="0" borderId="58" xfId="0" applyFont="1" applyFill="1" applyBorder="1" applyAlignment="1">
      <alignment horizontal="center" vertical="center"/>
    </xf>
    <xf numFmtId="0" fontId="49" fillId="0" borderId="0" xfId="0" applyFont="1" applyFill="1" applyBorder="1" applyAlignment="1">
      <alignment horizontal="center" vertical="center"/>
    </xf>
    <xf numFmtId="43" fontId="49" fillId="0" borderId="13" xfId="4" applyNumberFormat="1" applyFont="1" applyFill="1" applyBorder="1" applyAlignment="1">
      <alignment horizontal="center" vertical="center"/>
    </xf>
    <xf numFmtId="4" fontId="49" fillId="0" borderId="58" xfId="4" applyNumberFormat="1" applyFont="1" applyFill="1" applyBorder="1" applyAlignment="1">
      <alignment horizontal="center" vertical="center"/>
    </xf>
    <xf numFmtId="4" fontId="49" fillId="0" borderId="0" xfId="4" applyNumberFormat="1" applyFont="1" applyFill="1" applyBorder="1" applyAlignment="1">
      <alignment horizontal="center" vertical="center"/>
    </xf>
    <xf numFmtId="1" fontId="77" fillId="0" borderId="111" xfId="0" applyNumberFormat="1" applyFont="1" applyFill="1" applyBorder="1" applyAlignment="1">
      <alignment horizontal="center" vertical="center"/>
    </xf>
    <xf numFmtId="43" fontId="49" fillId="0" borderId="111" xfId="4" applyNumberFormat="1" applyFont="1" applyFill="1" applyBorder="1" applyAlignment="1">
      <alignment horizontal="center" vertical="center"/>
    </xf>
    <xf numFmtId="2" fontId="49" fillId="0" borderId="13" xfId="4" applyNumberFormat="1" applyFont="1" applyFill="1" applyBorder="1" applyAlignment="1">
      <alignment horizontal="center" vertical="center"/>
    </xf>
    <xf numFmtId="2" fontId="49" fillId="0" borderId="0" xfId="4" applyNumberFormat="1" applyFont="1" applyFill="1" applyBorder="1" applyAlignment="1">
      <alignment horizontal="center" vertical="center"/>
    </xf>
    <xf numFmtId="1" fontId="49" fillId="0" borderId="13" xfId="0" applyNumberFormat="1" applyFont="1" applyFill="1" applyBorder="1" applyAlignment="1">
      <alignment horizontal="right" vertical="center"/>
    </xf>
    <xf numFmtId="202" fontId="49" fillId="0" borderId="13" xfId="4" applyNumberFormat="1" applyFont="1" applyFill="1" applyBorder="1" applyAlignment="1">
      <alignment horizontal="center" vertical="center"/>
    </xf>
    <xf numFmtId="198" fontId="49" fillId="0" borderId="13" xfId="4" applyNumberFormat="1" applyFont="1" applyFill="1" applyBorder="1" applyAlignment="1">
      <alignment horizontal="center" vertical="center"/>
    </xf>
    <xf numFmtId="0" fontId="10" fillId="0" borderId="0" xfId="4" applyNumberFormat="1" applyFont="1" applyFill="1" applyAlignment="1">
      <alignment horizontal="left" vertical="center"/>
    </xf>
    <xf numFmtId="0" fontId="49" fillId="0" borderId="16" xfId="0" applyFont="1" applyFill="1" applyBorder="1" applyAlignment="1">
      <alignment horizontal="center" vertical="center"/>
    </xf>
    <xf numFmtId="2" fontId="49" fillId="0" borderId="58" xfId="4" applyNumberFormat="1" applyFont="1" applyFill="1" applyBorder="1" applyAlignment="1">
      <alignment horizontal="center" vertical="center"/>
    </xf>
    <xf numFmtId="1" fontId="77" fillId="0" borderId="111" xfId="0" applyNumberFormat="1" applyFont="1" applyFill="1" applyBorder="1" applyAlignment="1">
      <alignment horizontal="right" vertical="center"/>
    </xf>
    <xf numFmtId="1" fontId="77" fillId="0" borderId="13" xfId="0" applyNumberFormat="1" applyFont="1" applyFill="1" applyBorder="1" applyAlignment="1">
      <alignment horizontal="right" vertical="center"/>
    </xf>
    <xf numFmtId="0" fontId="83" fillId="0" borderId="0" xfId="31" applyFont="1" applyFill="1" applyAlignment="1">
      <alignment horizontal="center" vertical="top"/>
    </xf>
    <xf numFmtId="4" fontId="69" fillId="0" borderId="0" xfId="0" applyNumberFormat="1" applyFont="1" applyAlignment="1">
      <alignment horizontal="right" vertical="top" wrapText="1"/>
    </xf>
    <xf numFmtId="0" fontId="69" fillId="0" borderId="0" xfId="0" applyFont="1" applyAlignment="1">
      <alignment horizontal="left" vertical="top" wrapText="1"/>
    </xf>
    <xf numFmtId="0" fontId="71" fillId="0" borderId="0" xfId="0" applyFont="1" applyAlignment="1">
      <alignment horizontal="left" vertical="top" wrapText="1"/>
    </xf>
    <xf numFmtId="9" fontId="69" fillId="0" borderId="0" xfId="4" applyFont="1" applyFill="1" applyAlignment="1">
      <alignment horizontal="right" vertical="top" wrapText="1"/>
    </xf>
    <xf numFmtId="0" fontId="69" fillId="0" borderId="0" xfId="0" applyFont="1" applyAlignment="1">
      <alignment horizontal="center" vertical="top" wrapText="1"/>
    </xf>
    <xf numFmtId="4" fontId="69" fillId="0" borderId="0" xfId="0" applyNumberFormat="1" applyFont="1" applyAlignment="1">
      <alignment horizontal="center" vertical="top" wrapText="1"/>
    </xf>
    <xf numFmtId="0" fontId="71" fillId="0" borderId="0" xfId="0" applyFont="1" applyAlignment="1">
      <alignment horizontal="center" vertical="top" wrapText="1"/>
    </xf>
    <xf numFmtId="4" fontId="73" fillId="0" borderId="0" xfId="0" applyNumberFormat="1" applyFont="1" applyFill="1" applyAlignment="1">
      <alignment vertical="center"/>
    </xf>
    <xf numFmtId="1" fontId="69" fillId="0" borderId="0" xfId="0" applyNumberFormat="1" applyFont="1" applyAlignment="1">
      <alignment horizontal="left" vertical="top"/>
    </xf>
    <xf numFmtId="166" fontId="69" fillId="0" borderId="0" xfId="3" applyFont="1" applyFill="1"/>
    <xf numFmtId="0" fontId="69" fillId="0" borderId="0" xfId="0" applyFont="1"/>
    <xf numFmtId="2" fontId="69" fillId="0" borderId="0" xfId="0" applyNumberFormat="1" applyFont="1" applyAlignment="1">
      <alignment horizontal="left" vertical="center"/>
    </xf>
    <xf numFmtId="2" fontId="69" fillId="0" borderId="0" xfId="0" applyNumberFormat="1" applyFont="1" applyAlignment="1">
      <alignment horizontal="left" vertical="center" wrapText="1"/>
    </xf>
    <xf numFmtId="4" fontId="69" fillId="0" borderId="0" xfId="0" applyNumberFormat="1" applyFont="1" applyAlignment="1">
      <alignment horizontal="left"/>
    </xf>
    <xf numFmtId="1" fontId="70" fillId="0" borderId="0" xfId="0" applyNumberFormat="1" applyFont="1" applyAlignment="1">
      <alignment horizontal="left" vertical="center"/>
    </xf>
    <xf numFmtId="177" fontId="69" fillId="0" borderId="0" xfId="0" applyNumberFormat="1" applyFont="1" applyAlignment="1">
      <alignment horizontal="left" vertical="center"/>
    </xf>
    <xf numFmtId="1" fontId="72" fillId="0" borderId="0" xfId="0" applyNumberFormat="1" applyFont="1" applyAlignment="1">
      <alignment horizontal="left" vertical="top"/>
    </xf>
    <xf numFmtId="1" fontId="72" fillId="0" borderId="0" xfId="0" applyNumberFormat="1" applyFont="1" applyAlignment="1">
      <alignment horizontal="left" vertical="center" wrapText="1"/>
    </xf>
    <xf numFmtId="166" fontId="72" fillId="0" borderId="0" xfId="3" applyFont="1" applyFill="1"/>
    <xf numFmtId="0" fontId="72" fillId="0" borderId="0" xfId="0" applyFont="1"/>
    <xf numFmtId="4" fontId="69" fillId="0" borderId="109" xfId="0" applyNumberFormat="1" applyFont="1" applyBorder="1" applyAlignment="1">
      <alignment vertical="center"/>
    </xf>
    <xf numFmtId="197" fontId="69" fillId="0" borderId="0" xfId="0" applyNumberFormat="1" applyFont="1" applyAlignment="1">
      <alignment horizontal="center" vertical="center"/>
    </xf>
    <xf numFmtId="198" fontId="69" fillId="0" borderId="0" xfId="0" applyNumberFormat="1" applyFont="1" applyAlignment="1">
      <alignment horizontal="center" vertical="center"/>
    </xf>
    <xf numFmtId="4" fontId="73" fillId="0" borderId="0" xfId="0" applyNumberFormat="1" applyFont="1" applyBorder="1" applyAlignment="1">
      <alignment vertical="center"/>
    </xf>
    <xf numFmtId="1" fontId="71" fillId="0" borderId="0" xfId="30" applyNumberFormat="1" applyFont="1" applyAlignment="1">
      <alignment vertical="center"/>
    </xf>
    <xf numFmtId="166" fontId="82" fillId="0" borderId="115" xfId="62" applyFont="1" applyBorder="1"/>
    <xf numFmtId="0" fontId="69" fillId="0" borderId="0" xfId="0" applyFont="1" applyAlignment="1">
      <alignment vertical="center"/>
    </xf>
    <xf numFmtId="202" fontId="49" fillId="0" borderId="111" xfId="4" applyNumberFormat="1" applyFont="1" applyFill="1" applyBorder="1" applyAlignment="1">
      <alignment horizontal="center" vertical="center"/>
    </xf>
    <xf numFmtId="0" fontId="69" fillId="0" borderId="0" xfId="0" applyFont="1" applyFill="1" applyAlignment="1">
      <alignment vertical="center"/>
    </xf>
    <xf numFmtId="0" fontId="10" fillId="0" borderId="0" xfId="0" applyNumberFormat="1" applyFont="1" applyFill="1" applyAlignment="1">
      <alignment vertical="top" wrapText="1"/>
    </xf>
    <xf numFmtId="2" fontId="9" fillId="0" borderId="0" xfId="0" applyNumberFormat="1" applyFont="1" applyFill="1" applyAlignment="1">
      <alignment horizontal="center" vertical="center" wrapText="1"/>
    </xf>
    <xf numFmtId="2" fontId="45" fillId="0" borderId="0" xfId="0" applyNumberFormat="1" applyFont="1" applyFill="1" applyAlignment="1">
      <alignment vertical="center"/>
    </xf>
    <xf numFmtId="2" fontId="69" fillId="0" borderId="0" xfId="0" applyNumberFormat="1" applyFont="1" applyFill="1" applyAlignment="1">
      <alignment horizontal="center" vertical="center"/>
    </xf>
    <xf numFmtId="0" fontId="74" fillId="3" borderId="41" xfId="32" applyFont="1" applyFill="1" applyBorder="1" applyAlignment="1">
      <alignment horizontal="center"/>
    </xf>
    <xf numFmtId="1" fontId="35" fillId="0" borderId="117" xfId="6" applyNumberFormat="1" applyFont="1" applyBorder="1" applyAlignment="1" applyProtection="1">
      <alignment horizontal="center"/>
    </xf>
    <xf numFmtId="1" fontId="35" fillId="0" borderId="116" xfId="6" applyNumberFormat="1" applyFont="1" applyBorder="1" applyAlignment="1" applyProtection="1">
      <alignment horizontal="center"/>
    </xf>
    <xf numFmtId="1" fontId="35" fillId="0" borderId="110" xfId="6" applyNumberFormat="1" applyFont="1" applyBorder="1" applyAlignment="1" applyProtection="1">
      <alignment horizontal="center"/>
    </xf>
    <xf numFmtId="1" fontId="35" fillId="0" borderId="109" xfId="6" applyNumberFormat="1" applyFont="1" applyBorder="1" applyAlignment="1" applyProtection="1">
      <alignment horizontal="center"/>
    </xf>
    <xf numFmtId="0" fontId="34" fillId="11" borderId="62" xfId="6" applyFont="1" applyFill="1" applyBorder="1" applyAlignment="1" applyProtection="1">
      <alignment horizontal="center" vertical="center"/>
    </xf>
    <xf numFmtId="0" fontId="34" fillId="11" borderId="30" xfId="6" applyFont="1" applyFill="1" applyBorder="1" applyAlignment="1" applyProtection="1">
      <alignment horizontal="center" vertical="center" wrapText="1"/>
    </xf>
    <xf numFmtId="0" fontId="34" fillId="11" borderId="90" xfId="6" applyFont="1" applyFill="1" applyBorder="1" applyAlignment="1" applyProtection="1">
      <alignment horizontal="center" vertical="center"/>
    </xf>
    <xf numFmtId="0" fontId="34" fillId="11" borderId="86" xfId="6" applyFont="1" applyFill="1" applyBorder="1" applyAlignment="1" applyProtection="1">
      <alignment horizontal="center" vertical="center"/>
    </xf>
    <xf numFmtId="0" fontId="34" fillId="11" borderId="85" xfId="6" applyFont="1" applyFill="1" applyBorder="1" applyAlignment="1" applyProtection="1">
      <alignment horizontal="center" vertical="center"/>
    </xf>
    <xf numFmtId="0" fontId="34" fillId="11" borderId="85" xfId="6" applyFont="1" applyFill="1" applyBorder="1" applyAlignment="1" applyProtection="1">
      <alignment horizontal="center" vertical="center" wrapText="1"/>
    </xf>
    <xf numFmtId="4" fontId="9" fillId="0" borderId="109" xfId="30" applyNumberFormat="1" applyFont="1" applyFill="1" applyBorder="1" applyAlignment="1">
      <alignment vertical="center"/>
    </xf>
    <xf numFmtId="4" fontId="9" fillId="0" borderId="0" xfId="0" applyNumberFormat="1" applyFont="1" applyFill="1" applyAlignment="1">
      <alignment vertical="top"/>
    </xf>
    <xf numFmtId="4" fontId="9" fillId="0" borderId="8" xfId="0" applyNumberFormat="1" applyFont="1" applyFill="1" applyBorder="1" applyAlignment="1">
      <alignment vertical="top"/>
    </xf>
    <xf numFmtId="0" fontId="68" fillId="0" borderId="28" xfId="43" applyBorder="1"/>
    <xf numFmtId="0" fontId="68" fillId="0" borderId="30" xfId="43" applyBorder="1"/>
    <xf numFmtId="0" fontId="68" fillId="0" borderId="31" xfId="43" applyBorder="1"/>
    <xf numFmtId="0" fontId="15" fillId="0" borderId="0" xfId="8" applyFont="1" applyBorder="1"/>
    <xf numFmtId="0" fontId="7" fillId="0" borderId="0" xfId="8" applyFont="1" applyBorder="1"/>
    <xf numFmtId="0" fontId="7" fillId="0" borderId="119" xfId="8" applyFont="1" applyBorder="1"/>
    <xf numFmtId="0" fontId="16" fillId="0" borderId="119" xfId="8" applyFont="1" applyBorder="1"/>
    <xf numFmtId="187" fontId="9" fillId="7" borderId="123" xfId="43" applyNumberFormat="1" applyFont="1" applyFill="1" applyBorder="1" applyAlignment="1">
      <alignment horizontal="center"/>
    </xf>
    <xf numFmtId="0" fontId="9" fillId="0" borderId="123" xfId="43" applyFont="1" applyBorder="1" applyAlignment="1">
      <alignment horizontal="center" vertical="center" wrapText="1"/>
    </xf>
    <xf numFmtId="10" fontId="9" fillId="0" borderId="123" xfId="43" applyNumberFormat="1" applyFont="1" applyBorder="1" applyAlignment="1">
      <alignment horizontal="right" vertical="center"/>
    </xf>
    <xf numFmtId="0" fontId="10" fillId="0" borderId="123" xfId="43" applyFont="1" applyBorder="1" applyAlignment="1">
      <alignment horizontal="center" vertical="center" wrapText="1"/>
    </xf>
    <xf numFmtId="4" fontId="10" fillId="0" borderId="123" xfId="43" applyNumberFormat="1" applyFont="1" applyBorder="1" applyAlignment="1">
      <alignment horizontal="right" vertical="center"/>
    </xf>
    <xf numFmtId="4" fontId="9" fillId="0" borderId="123" xfId="43" applyNumberFormat="1" applyFont="1" applyBorder="1" applyAlignment="1">
      <alignment horizontal="right" vertical="center"/>
    </xf>
    <xf numFmtId="0" fontId="10" fillId="5" borderId="129" xfId="43" applyFont="1" applyFill="1" applyBorder="1" applyAlignment="1">
      <alignment horizontal="right"/>
    </xf>
    <xf numFmtId="0" fontId="10" fillId="5" borderId="130" xfId="43" applyFont="1" applyFill="1" applyBorder="1" applyAlignment="1">
      <alignment horizontal="center" vertical="center" wrapText="1"/>
    </xf>
    <xf numFmtId="4" fontId="9" fillId="5" borderId="123" xfId="43" applyNumberFormat="1" applyFont="1" applyFill="1" applyBorder="1" applyAlignment="1">
      <alignment horizontal="right" vertical="center"/>
    </xf>
    <xf numFmtId="10" fontId="9" fillId="5" borderId="123" xfId="43" applyNumberFormat="1" applyFont="1" applyFill="1" applyBorder="1" applyAlignment="1">
      <alignment horizontal="right" vertical="center"/>
    </xf>
    <xf numFmtId="4" fontId="19" fillId="0" borderId="123" xfId="43" applyNumberFormat="1" applyFont="1" applyBorder="1" applyAlignment="1">
      <alignment horizontal="right" vertical="center"/>
    </xf>
    <xf numFmtId="0" fontId="10" fillId="0" borderId="131" xfId="43" applyFont="1" applyBorder="1" applyAlignment="1">
      <alignment horizontal="center" vertical="center" wrapText="1"/>
    </xf>
    <xf numFmtId="4" fontId="10" fillId="0" borderId="131" xfId="43" applyNumberFormat="1" applyFont="1" applyBorder="1" applyAlignment="1">
      <alignment horizontal="right" vertical="center"/>
    </xf>
    <xf numFmtId="4" fontId="9" fillId="0" borderId="31" xfId="43" applyNumberFormat="1" applyFont="1" applyBorder="1" applyAlignment="1">
      <alignment horizontal="right"/>
    </xf>
    <xf numFmtId="0" fontId="10" fillId="0" borderId="119" xfId="43" applyFont="1" applyBorder="1" applyAlignment="1">
      <alignment horizontal="center"/>
    </xf>
    <xf numFmtId="10" fontId="9" fillId="0" borderId="132" xfId="43" applyNumberFormat="1" applyFont="1" applyBorder="1" applyAlignment="1">
      <alignment horizontal="center" vertical="center"/>
    </xf>
    <xf numFmtId="10" fontId="10" fillId="0" borderId="131" xfId="43" applyNumberFormat="1" applyFont="1" applyBorder="1" applyAlignment="1">
      <alignment horizontal="center" vertical="center"/>
    </xf>
    <xf numFmtId="10" fontId="10" fillId="0" borderId="136" xfId="43" applyNumberFormat="1" applyFont="1" applyBorder="1" applyAlignment="1">
      <alignment horizontal="center" vertical="center"/>
    </xf>
    <xf numFmtId="0" fontId="10" fillId="0" borderId="119" xfId="0" applyFont="1" applyFill="1" applyBorder="1" applyAlignment="1">
      <alignment vertical="center"/>
    </xf>
    <xf numFmtId="0" fontId="11" fillId="0" borderId="119" xfId="0" applyFont="1" applyFill="1" applyBorder="1" applyAlignment="1">
      <alignment vertical="center"/>
    </xf>
    <xf numFmtId="0" fontId="9" fillId="0" borderId="119" xfId="0" applyFont="1" applyFill="1" applyBorder="1" applyAlignment="1">
      <alignment vertical="center"/>
    </xf>
    <xf numFmtId="0" fontId="0" fillId="0" borderId="119" xfId="0" applyBorder="1" applyAlignment="1"/>
    <xf numFmtId="0" fontId="13" fillId="0" borderId="129" xfId="8" applyFont="1" applyBorder="1" applyAlignment="1">
      <alignment horizontal="center"/>
    </xf>
    <xf numFmtId="0" fontId="14" fillId="0" borderId="129" xfId="8" applyFont="1" applyBorder="1"/>
    <xf numFmtId="0" fontId="13" fillId="0" borderId="137" xfId="8" applyFont="1" applyBorder="1" applyAlignment="1">
      <alignment horizontal="center"/>
    </xf>
    <xf numFmtId="0" fontId="13" fillId="0" borderId="138" xfId="8" applyFont="1" applyBorder="1" applyAlignment="1">
      <alignment horizontal="center"/>
    </xf>
    <xf numFmtId="0" fontId="10" fillId="0" borderId="129" xfId="8" applyFont="1" applyBorder="1" applyAlignment="1">
      <alignment horizontal="center"/>
    </xf>
    <xf numFmtId="177" fontId="9" fillId="0" borderId="137" xfId="8" applyNumberFormat="1" applyBorder="1"/>
    <xf numFmtId="4" fontId="9" fillId="0" borderId="137" xfId="8" applyNumberFormat="1" applyBorder="1"/>
    <xf numFmtId="4" fontId="9" fillId="0" borderId="138" xfId="8" applyNumberFormat="1" applyBorder="1"/>
    <xf numFmtId="0" fontId="10" fillId="0" borderId="139" xfId="8" applyFont="1" applyBorder="1" applyAlignment="1">
      <alignment horizontal="center"/>
    </xf>
    <xf numFmtId="177" fontId="9" fillId="0" borderId="140" xfId="8" applyNumberFormat="1" applyBorder="1"/>
    <xf numFmtId="4" fontId="9" fillId="0" borderId="140" xfId="8" applyNumberFormat="1" applyBorder="1"/>
    <xf numFmtId="4" fontId="9" fillId="0" borderId="141" xfId="8" applyNumberFormat="1" applyBorder="1"/>
    <xf numFmtId="172" fontId="4" fillId="0" borderId="33" xfId="7" applyFont="1" applyFill="1" applyBorder="1" applyAlignment="1">
      <alignment horizontal="left" vertical="center" wrapText="1"/>
    </xf>
    <xf numFmtId="0" fontId="33" fillId="0" borderId="28" xfId="6" applyFont="1" applyBorder="1" applyAlignment="1">
      <protection locked="0"/>
    </xf>
    <xf numFmtId="0" fontId="33" fillId="0" borderId="30" xfId="6" applyFont="1" applyBorder="1" applyAlignment="1">
      <protection locked="0"/>
    </xf>
    <xf numFmtId="0" fontId="34" fillId="0" borderId="30" xfId="6" applyFont="1" applyBorder="1" applyAlignment="1">
      <protection locked="0"/>
    </xf>
    <xf numFmtId="0" fontId="34" fillId="0" borderId="31" xfId="6" applyFont="1" applyBorder="1" applyAlignment="1">
      <protection locked="0"/>
    </xf>
    <xf numFmtId="0" fontId="35" fillId="0" borderId="32" xfId="6" applyFont="1" applyBorder="1" applyAlignment="1">
      <alignment horizontal="left"/>
      <protection locked="0"/>
    </xf>
    <xf numFmtId="0" fontId="35" fillId="0" borderId="0" xfId="6" applyFont="1" applyBorder="1" applyAlignment="1">
      <alignment horizontal="left"/>
      <protection locked="0"/>
    </xf>
    <xf numFmtId="0" fontId="35" fillId="0" borderId="119" xfId="6" applyFont="1" applyBorder="1" applyAlignment="1">
      <alignment horizontal="left"/>
      <protection locked="0"/>
    </xf>
    <xf numFmtId="0" fontId="34" fillId="0" borderId="32" xfId="6" applyFont="1" applyBorder="1" applyAlignment="1">
      <protection locked="0"/>
    </xf>
    <xf numFmtId="0" fontId="34" fillId="0" borderId="0" xfId="6" applyFont="1" applyBorder="1" applyAlignment="1">
      <protection locked="0"/>
    </xf>
    <xf numFmtId="0" fontId="34" fillId="0" borderId="119" xfId="6" applyFont="1" applyBorder="1" applyAlignment="1">
      <protection locked="0"/>
    </xf>
    <xf numFmtId="0" fontId="35" fillId="0" borderId="32" xfId="6" applyFont="1" applyBorder="1" applyAlignment="1">
      <protection locked="0"/>
    </xf>
    <xf numFmtId="0" fontId="35" fillId="0" borderId="0" xfId="6" applyFont="1" applyBorder="1" applyAlignment="1">
      <protection locked="0"/>
    </xf>
    <xf numFmtId="0" fontId="35" fillId="0" borderId="0" xfId="6" applyFont="1" applyBorder="1" applyAlignment="1" applyProtection="1"/>
    <xf numFmtId="0" fontId="34" fillId="0" borderId="0" xfId="14" applyFont="1" applyBorder="1"/>
    <xf numFmtId="0" fontId="35" fillId="0" borderId="0" xfId="6" applyFont="1" applyBorder="1" applyAlignment="1">
      <alignment horizontal="right"/>
      <protection locked="0"/>
    </xf>
    <xf numFmtId="0" fontId="11" fillId="0" borderId="36" xfId="6" applyFont="1" applyBorder="1" applyAlignment="1">
      <alignment horizontal="left"/>
      <protection locked="0"/>
    </xf>
    <xf numFmtId="1" fontId="34" fillId="0" borderId="119" xfId="6" applyNumberFormat="1" applyFont="1" applyBorder="1" applyAlignment="1" applyProtection="1">
      <alignment vertical="center"/>
    </xf>
    <xf numFmtId="1" fontId="34" fillId="0" borderId="109" xfId="6" applyNumberFormat="1" applyFont="1" applyBorder="1" applyAlignment="1" applyProtection="1">
      <alignment vertical="center"/>
    </xf>
    <xf numFmtId="1" fontId="34" fillId="0" borderId="109" xfId="6" applyNumberFormat="1" applyFont="1" applyBorder="1" applyAlignment="1" applyProtection="1">
      <alignment horizontal="left" vertical="center"/>
    </xf>
    <xf numFmtId="2" fontId="35" fillId="0" borderId="115" xfId="6" applyNumberFormat="1" applyFont="1" applyFill="1" applyBorder="1" applyAlignment="1">
      <alignment vertical="top"/>
      <protection locked="0"/>
    </xf>
    <xf numFmtId="2" fontId="35" fillId="0" borderId="113" xfId="6" applyNumberFormat="1" applyFont="1" applyFill="1" applyBorder="1" applyAlignment="1">
      <alignment vertical="top"/>
      <protection locked="0"/>
    </xf>
    <xf numFmtId="2" fontId="35" fillId="0" borderId="112" xfId="6" applyNumberFormat="1" applyFont="1" applyFill="1" applyBorder="1" applyAlignment="1">
      <alignment vertical="top"/>
      <protection locked="0"/>
    </xf>
    <xf numFmtId="2" fontId="35" fillId="0" borderId="115" xfId="6" applyNumberFormat="1" applyFont="1" applyFill="1" applyBorder="1" applyAlignment="1">
      <alignment horizontal="center" vertical="top"/>
      <protection locked="0"/>
    </xf>
    <xf numFmtId="193" fontId="35" fillId="0" borderId="137" xfId="69" applyNumberFormat="1" applyFont="1" applyFill="1" applyBorder="1"/>
    <xf numFmtId="191" fontId="35" fillId="0" borderId="137" xfId="69" applyNumberFormat="1" applyFont="1" applyFill="1" applyBorder="1"/>
    <xf numFmtId="166" fontId="35" fillId="0" borderId="137" xfId="62" applyFont="1" applyBorder="1"/>
    <xf numFmtId="43" fontId="35" fillId="0" borderId="137" xfId="69" applyFont="1" applyBorder="1"/>
    <xf numFmtId="43" fontId="35" fillId="0" borderId="137" xfId="69" applyFont="1" applyBorder="1" applyProtection="1">
      <protection locked="0"/>
    </xf>
    <xf numFmtId="43" fontId="35" fillId="0" borderId="138" xfId="69" applyFont="1" applyBorder="1"/>
    <xf numFmtId="43" fontId="35" fillId="0" borderId="118" xfId="69" applyFont="1" applyBorder="1"/>
    <xf numFmtId="43" fontId="35" fillId="0" borderId="92" xfId="69" applyFont="1" applyBorder="1"/>
    <xf numFmtId="2" fontId="82" fillId="0" borderId="113" xfId="6" applyNumberFormat="1" applyFont="1" applyFill="1" applyBorder="1" applyAlignment="1">
      <alignment horizontal="center" vertical="top"/>
      <protection locked="0"/>
    </xf>
    <xf numFmtId="2" fontId="35" fillId="0" borderId="112" xfId="6" applyNumberFormat="1" applyFont="1" applyFill="1" applyBorder="1" applyAlignment="1">
      <alignment horizontal="center" vertical="top"/>
      <protection locked="0"/>
    </xf>
    <xf numFmtId="0" fontId="35" fillId="0" borderId="40" xfId="6" applyFont="1" applyBorder="1" applyAlignment="1">
      <alignment vertical="top"/>
      <protection locked="0"/>
    </xf>
    <xf numFmtId="0" fontId="35" fillId="0" borderId="35" xfId="6" applyFont="1" applyBorder="1" applyAlignment="1">
      <alignment vertical="top"/>
      <protection locked="0"/>
    </xf>
    <xf numFmtId="0" fontId="35" fillId="0" borderId="35" xfId="6" applyFont="1" applyBorder="1" applyAlignment="1">
      <protection locked="0"/>
    </xf>
    <xf numFmtId="0" fontId="35" fillId="0" borderId="35" xfId="6" applyFont="1" applyBorder="1" applyAlignment="1">
      <alignment horizontal="right" vertical="top"/>
      <protection locked="0"/>
    </xf>
    <xf numFmtId="0" fontId="35" fillId="0" borderId="36" xfId="6" applyFont="1" applyBorder="1" applyAlignment="1">
      <alignment vertical="top"/>
      <protection locked="0"/>
    </xf>
    <xf numFmtId="0" fontId="11" fillId="0" borderId="32" xfId="6" applyFont="1" applyBorder="1" applyAlignment="1">
      <alignment horizontal="left"/>
      <protection locked="0"/>
    </xf>
    <xf numFmtId="0" fontId="11" fillId="0" borderId="0" xfId="6" applyFont="1" applyBorder="1" applyAlignment="1">
      <alignment horizontal="left"/>
      <protection locked="0"/>
    </xf>
    <xf numFmtId="43" fontId="35" fillId="0" borderId="119" xfId="69" applyFont="1" applyBorder="1"/>
    <xf numFmtId="1" fontId="35" fillId="0" borderId="142" xfId="6" applyNumberFormat="1" applyFont="1" applyBorder="1" applyAlignment="1" applyProtection="1">
      <alignment horizontal="center"/>
    </xf>
    <xf numFmtId="2" fontId="35" fillId="0" borderId="115" xfId="6" applyNumberFormat="1" applyFont="1" applyBorder="1" applyAlignment="1">
      <alignment horizontal="center" vertical="top"/>
      <protection locked="0"/>
    </xf>
    <xf numFmtId="43" fontId="35" fillId="0" borderId="113" xfId="69" applyFont="1" applyBorder="1" applyAlignment="1">
      <alignment horizontal="center"/>
    </xf>
    <xf numFmtId="2" fontId="35" fillId="0" borderId="113" xfId="6" applyNumberFormat="1" applyFont="1" applyBorder="1" applyAlignment="1">
      <alignment horizontal="center" vertical="top"/>
      <protection locked="0"/>
    </xf>
    <xf numFmtId="195" fontId="35" fillId="0" borderId="137" xfId="62" applyNumberFormat="1" applyFont="1" applyBorder="1" applyAlignment="1">
      <alignment horizontal="center"/>
    </xf>
    <xf numFmtId="43" fontId="35" fillId="0" borderId="137" xfId="69" applyFont="1" applyBorder="1" applyAlignment="1">
      <alignment horizontal="center"/>
    </xf>
    <xf numFmtId="166" fontId="35" fillId="0" borderId="137" xfId="62" applyFont="1" applyBorder="1" applyAlignment="1">
      <alignment horizontal="center"/>
    </xf>
    <xf numFmtId="43" fontId="35" fillId="0" borderId="137" xfId="69" applyFont="1" applyBorder="1" applyAlignment="1" applyProtection="1">
      <alignment horizontal="center"/>
      <protection locked="0"/>
    </xf>
    <xf numFmtId="43" fontId="35" fillId="0" borderId="138" xfId="69" applyFont="1" applyBorder="1" applyAlignment="1">
      <alignment horizontal="center"/>
    </xf>
    <xf numFmtId="43" fontId="35" fillId="0" borderId="118" xfId="69" applyFont="1" applyBorder="1" applyAlignment="1">
      <alignment horizontal="center"/>
    </xf>
    <xf numFmtId="43" fontId="35" fillId="0" borderId="92" xfId="69" applyFont="1" applyBorder="1" applyAlignment="1">
      <alignment horizontal="center"/>
    </xf>
    <xf numFmtId="1" fontId="35" fillId="0" borderId="1" xfId="6" applyNumberFormat="1" applyFont="1" applyFill="1" applyBorder="1" applyAlignment="1" applyProtection="1"/>
    <xf numFmtId="43" fontId="34" fillId="0" borderId="28" xfId="69" quotePrefix="1" applyFont="1" applyBorder="1"/>
    <xf numFmtId="1" fontId="35" fillId="0" borderId="30" xfId="6" applyNumberFormat="1" applyFont="1" applyBorder="1" applyAlignment="1" applyProtection="1">
      <alignment horizontal="center"/>
    </xf>
    <xf numFmtId="2" fontId="35" fillId="0" borderId="30" xfId="6" applyNumberFormat="1" applyFont="1" applyBorder="1" applyAlignment="1">
      <alignment horizontal="center" vertical="top"/>
      <protection locked="0"/>
    </xf>
    <xf numFmtId="193" fontId="35" fillId="0" borderId="30" xfId="69" applyNumberFormat="1" applyFont="1" applyBorder="1"/>
    <xf numFmtId="43" fontId="35" fillId="0" borderId="30" xfId="69" applyFont="1" applyBorder="1"/>
    <xf numFmtId="166" fontId="35" fillId="0" borderId="30" xfId="62" applyFont="1" applyBorder="1"/>
    <xf numFmtId="166" fontId="35" fillId="0" borderId="31" xfId="62" applyFont="1" applyBorder="1"/>
    <xf numFmtId="166" fontId="35" fillId="0" borderId="119" xfId="62" applyFont="1" applyBorder="1"/>
    <xf numFmtId="2" fontId="35" fillId="0" borderId="115" xfId="6" applyNumberFormat="1" applyFont="1" applyBorder="1" applyAlignment="1">
      <alignment horizontal="center" vertical="center"/>
      <protection locked="0"/>
    </xf>
    <xf numFmtId="2" fontId="35" fillId="0" borderId="113" xfId="6" applyNumberFormat="1" applyFont="1" applyBorder="1" applyAlignment="1">
      <alignment horizontal="center" vertical="center"/>
      <protection locked="0"/>
    </xf>
    <xf numFmtId="193" fontId="35" fillId="0" borderId="137" xfId="69" applyNumberFormat="1" applyFont="1" applyBorder="1"/>
    <xf numFmtId="43" fontId="35" fillId="0" borderId="137" xfId="69" applyFont="1" applyFill="1" applyBorder="1"/>
    <xf numFmtId="166" fontId="35" fillId="0" borderId="115" xfId="62" applyFont="1" applyBorder="1"/>
    <xf numFmtId="166" fontId="35" fillId="0" borderId="138" xfId="62" applyFont="1" applyBorder="1"/>
    <xf numFmtId="166" fontId="35" fillId="0" borderId="118" xfId="62" applyFont="1" applyBorder="1"/>
    <xf numFmtId="166" fontId="35" fillId="0" borderId="92" xfId="62" applyFont="1" applyBorder="1"/>
    <xf numFmtId="0" fontId="35" fillId="0" borderId="40" xfId="6" applyFont="1" applyBorder="1" applyAlignment="1">
      <alignment horizontal="left" vertical="top"/>
      <protection locked="0"/>
    </xf>
    <xf numFmtId="0" fontId="69" fillId="0" borderId="0" xfId="0" applyFont="1" applyAlignment="1">
      <alignment horizontal="right" vertical="top" wrapText="1"/>
    </xf>
    <xf numFmtId="0" fontId="71" fillId="0" borderId="0" xfId="0" applyFont="1" applyAlignment="1">
      <alignment horizontal="left" vertical="top" wrapText="1"/>
    </xf>
    <xf numFmtId="0" fontId="9" fillId="0" borderId="0" xfId="0" applyNumberFormat="1" applyFont="1" applyFill="1" applyAlignment="1">
      <alignment horizontal="left" vertical="top" wrapText="1"/>
    </xf>
    <xf numFmtId="0" fontId="10" fillId="0" borderId="0" xfId="0" applyNumberFormat="1" applyFont="1" applyFill="1" applyAlignment="1">
      <alignment horizontal="left" vertical="top" wrapText="1"/>
    </xf>
    <xf numFmtId="1" fontId="45" fillId="0" borderId="0" xfId="0" applyNumberFormat="1" applyFont="1" applyFill="1" applyAlignment="1">
      <alignment horizontal="center" vertical="center"/>
    </xf>
    <xf numFmtId="2" fontId="45" fillId="0" borderId="0" xfId="0" applyNumberFormat="1" applyFont="1" applyFill="1" applyAlignment="1">
      <alignment horizontal="left" vertical="center"/>
    </xf>
    <xf numFmtId="1" fontId="45" fillId="0" borderId="0" xfId="0" applyNumberFormat="1" applyFont="1" applyFill="1" applyAlignment="1">
      <alignment horizontal="right" vertical="center"/>
    </xf>
    <xf numFmtId="1" fontId="9" fillId="0" borderId="0" xfId="0" applyNumberFormat="1" applyFont="1" applyFill="1" applyAlignment="1">
      <alignment horizontal="left" vertical="center"/>
    </xf>
    <xf numFmtId="172" fontId="4" fillId="0" borderId="33" xfId="7" applyFont="1" applyFill="1" applyBorder="1" applyAlignment="1">
      <alignment horizontal="left" vertical="center"/>
    </xf>
    <xf numFmtId="0" fontId="68" fillId="0" borderId="0" xfId="43" applyBorder="1"/>
    <xf numFmtId="10" fontId="9" fillId="0" borderId="149" xfId="43" applyNumberFormat="1" applyFont="1" applyBorder="1" applyAlignment="1">
      <alignment horizontal="right" vertical="center"/>
    </xf>
    <xf numFmtId="4" fontId="10" fillId="0" borderId="149" xfId="43" applyNumberFormat="1" applyFont="1" applyBorder="1" applyAlignment="1">
      <alignment horizontal="right" vertical="center"/>
    </xf>
    <xf numFmtId="10" fontId="9" fillId="0" borderId="149" xfId="4" applyNumberFormat="1" applyFont="1" applyBorder="1" applyAlignment="1">
      <alignment horizontal="right" vertical="center"/>
    </xf>
    <xf numFmtId="10" fontId="9" fillId="5" borderId="149" xfId="43" applyNumberFormat="1" applyFont="1" applyFill="1" applyBorder="1" applyAlignment="1">
      <alignment horizontal="right" vertical="center"/>
    </xf>
    <xf numFmtId="4" fontId="9" fillId="0" borderId="149" xfId="43" applyNumberFormat="1" applyFont="1" applyBorder="1" applyAlignment="1">
      <alignment horizontal="right" vertical="center"/>
    </xf>
    <xf numFmtId="4" fontId="10" fillId="0" borderId="150" xfId="43" applyNumberFormat="1" applyFont="1" applyBorder="1" applyAlignment="1">
      <alignment horizontal="right" vertical="center"/>
    </xf>
    <xf numFmtId="10" fontId="9" fillId="0" borderId="152" xfId="43" applyNumberFormat="1" applyFont="1" applyBorder="1" applyAlignment="1">
      <alignment horizontal="right" vertical="center"/>
    </xf>
    <xf numFmtId="4" fontId="10" fillId="0" borderId="152" xfId="43" applyNumberFormat="1" applyFont="1" applyBorder="1" applyAlignment="1">
      <alignment horizontal="right" vertical="center"/>
    </xf>
    <xf numFmtId="10" fontId="9" fillId="0" borderId="152" xfId="4" applyNumberFormat="1" applyFont="1" applyBorder="1" applyAlignment="1">
      <alignment horizontal="right" vertical="center"/>
    </xf>
    <xf numFmtId="10" fontId="9" fillId="5" borderId="152" xfId="43" applyNumberFormat="1" applyFont="1" applyFill="1" applyBorder="1" applyAlignment="1">
      <alignment horizontal="right" vertical="center"/>
    </xf>
    <xf numFmtId="4" fontId="9" fillId="0" borderId="152" xfId="43" applyNumberFormat="1" applyFont="1" applyBorder="1" applyAlignment="1">
      <alignment horizontal="right" vertical="center"/>
    </xf>
    <xf numFmtId="4" fontId="10" fillId="0" borderId="36" xfId="43" applyNumberFormat="1" applyFont="1" applyBorder="1" applyAlignment="1">
      <alignment horizontal="right" vertical="center"/>
    </xf>
    <xf numFmtId="10" fontId="9" fillId="0" borderId="154" xfId="43" applyNumberFormat="1" applyFont="1" applyBorder="1" applyAlignment="1">
      <alignment horizontal="right" vertical="center"/>
    </xf>
    <xf numFmtId="4" fontId="10" fillId="0" borderId="154" xfId="43" applyNumberFormat="1" applyFont="1" applyBorder="1" applyAlignment="1">
      <alignment horizontal="right" vertical="center"/>
    </xf>
    <xf numFmtId="10" fontId="9" fillId="5" borderId="154" xfId="43" applyNumberFormat="1" applyFont="1" applyFill="1" applyBorder="1" applyAlignment="1">
      <alignment horizontal="right" vertical="center"/>
    </xf>
    <xf numFmtId="4" fontId="9" fillId="0" borderId="154" xfId="43" applyNumberFormat="1" applyFont="1" applyBorder="1" applyAlignment="1">
      <alignment horizontal="right" vertical="center"/>
    </xf>
    <xf numFmtId="4" fontId="10" fillId="0" borderId="155" xfId="43" applyNumberFormat="1" applyFont="1" applyBorder="1" applyAlignment="1">
      <alignment horizontal="right" vertical="center"/>
    </xf>
    <xf numFmtId="187" fontId="9" fillId="7" borderId="149" xfId="43" applyNumberFormat="1" applyFont="1" applyFill="1" applyBorder="1" applyAlignment="1">
      <alignment horizontal="center"/>
    </xf>
    <xf numFmtId="187" fontId="9" fillId="7" borderId="152" xfId="43" applyNumberFormat="1" applyFont="1" applyFill="1" applyBorder="1" applyAlignment="1">
      <alignment horizontal="center"/>
    </xf>
    <xf numFmtId="187" fontId="9" fillId="7" borderId="156" xfId="43" applyNumberFormat="1" applyFont="1" applyFill="1" applyBorder="1" applyAlignment="1">
      <alignment horizontal="center"/>
    </xf>
    <xf numFmtId="4" fontId="9" fillId="0" borderId="30" xfId="43" applyNumberFormat="1" applyFont="1" applyBorder="1" applyAlignment="1">
      <alignment horizontal="right"/>
    </xf>
    <xf numFmtId="0" fontId="10" fillId="0" borderId="35" xfId="43" applyFont="1" applyBorder="1" applyAlignment="1">
      <alignment horizontal="center"/>
    </xf>
    <xf numFmtId="10" fontId="9" fillId="0" borderId="157" xfId="43" applyNumberFormat="1" applyFont="1" applyBorder="1" applyAlignment="1">
      <alignment horizontal="right" vertical="center"/>
    </xf>
    <xf numFmtId="2" fontId="0" fillId="0" borderId="39" xfId="3" applyNumberFormat="1" applyFont="1" applyBorder="1"/>
    <xf numFmtId="0" fontId="10" fillId="0" borderId="0" xfId="0" applyNumberFormat="1" applyFont="1" applyFill="1" applyAlignment="1">
      <alignment vertical="top"/>
    </xf>
    <xf numFmtId="0" fontId="10" fillId="0" borderId="0" xfId="0" applyNumberFormat="1" applyFont="1" applyFill="1" applyAlignment="1">
      <alignment horizontal="center" vertical="top" wrapText="1"/>
    </xf>
    <xf numFmtId="9" fontId="9" fillId="0" borderId="0" xfId="4" applyNumberFormat="1" applyFont="1" applyFill="1" applyAlignment="1">
      <alignment horizontal="right" vertical="top" wrapText="1"/>
    </xf>
    <xf numFmtId="9" fontId="69" fillId="0" borderId="0" xfId="4" applyNumberFormat="1" applyFont="1" applyFill="1" applyAlignment="1">
      <alignment horizontal="right" vertical="top" wrapText="1"/>
    </xf>
    <xf numFmtId="197" fontId="10" fillId="0" borderId="0" xfId="0" applyNumberFormat="1" applyFont="1" applyFill="1" applyBorder="1" applyAlignment="1">
      <alignment horizontal="center" vertical="center"/>
    </xf>
    <xf numFmtId="4" fontId="44" fillId="0" borderId="116" xfId="0" applyNumberFormat="1" applyFont="1" applyFill="1" applyBorder="1" applyAlignment="1">
      <alignment vertical="center"/>
    </xf>
    <xf numFmtId="1" fontId="45" fillId="0" borderId="0" xfId="0" applyNumberFormat="1" applyFont="1" applyFill="1" applyAlignment="1">
      <alignment vertical="center"/>
    </xf>
    <xf numFmtId="10" fontId="11" fillId="0" borderId="0" xfId="4" applyNumberFormat="1" applyFont="1" applyAlignment="1">
      <alignment horizontal="right" vertical="center"/>
    </xf>
    <xf numFmtId="9" fontId="9" fillId="0" borderId="0" xfId="4" applyFont="1" applyFill="1" applyAlignment="1">
      <alignment horizontal="center"/>
    </xf>
    <xf numFmtId="205" fontId="9" fillId="0" borderId="0" xfId="0" applyNumberFormat="1" applyFont="1" applyFill="1" applyAlignment="1">
      <alignment horizontal="center" vertical="center"/>
    </xf>
    <xf numFmtId="188" fontId="9" fillId="0" borderId="0" xfId="3" applyNumberFormat="1" applyFont="1" applyFill="1" applyAlignment="1">
      <alignment horizontal="center" vertical="center"/>
    </xf>
    <xf numFmtId="1" fontId="9" fillId="0" borderId="0" xfId="0" applyNumberFormat="1" applyFont="1" applyFill="1" applyAlignment="1">
      <alignment horizontal="left" vertical="center"/>
    </xf>
    <xf numFmtId="1" fontId="45" fillId="0" borderId="0" xfId="0" applyNumberFormat="1" applyFont="1" applyFill="1" applyAlignment="1">
      <alignment horizontal="right" vertical="center"/>
    </xf>
    <xf numFmtId="1" fontId="45" fillId="0" borderId="0" xfId="0" applyNumberFormat="1" applyFont="1" applyFill="1" applyAlignment="1">
      <alignment horizontal="center" vertical="center"/>
    </xf>
    <xf numFmtId="1" fontId="9" fillId="0" borderId="0" xfId="0" applyNumberFormat="1" applyFont="1" applyAlignment="1">
      <alignment vertical="center"/>
    </xf>
    <xf numFmtId="4" fontId="9" fillId="0" borderId="0" xfId="0" applyNumberFormat="1" applyFont="1" applyAlignment="1">
      <alignment horizontal="center" vertical="center"/>
    </xf>
    <xf numFmtId="1" fontId="9" fillId="0" borderId="0" xfId="0" applyNumberFormat="1" applyFont="1" applyAlignment="1">
      <alignment horizontal="center" vertical="center"/>
    </xf>
    <xf numFmtId="2" fontId="9" fillId="0" borderId="0" xfId="0" applyNumberFormat="1" applyFont="1" applyAlignment="1">
      <alignment horizontal="center" vertical="center"/>
    </xf>
    <xf numFmtId="1" fontId="9" fillId="0" borderId="0" xfId="0" applyNumberFormat="1" applyFont="1" applyAlignment="1">
      <alignment horizontal="left" vertical="center"/>
    </xf>
    <xf numFmtId="2" fontId="9" fillId="0" borderId="0" xfId="0" applyNumberFormat="1" applyFont="1" applyAlignment="1">
      <alignment horizontal="left" vertical="center"/>
    </xf>
    <xf numFmtId="4" fontId="9" fillId="0" borderId="158" xfId="0" applyNumberFormat="1" applyFont="1" applyFill="1" applyBorder="1" applyAlignment="1">
      <alignment vertical="center"/>
    </xf>
    <xf numFmtId="198" fontId="9" fillId="0" borderId="0" xfId="0" applyNumberFormat="1" applyFont="1" applyFill="1" applyBorder="1" applyAlignment="1">
      <alignment horizontal="center" vertical="center"/>
    </xf>
    <xf numFmtId="197" fontId="10" fillId="0" borderId="159" xfId="0" applyNumberFormat="1" applyFont="1" applyFill="1" applyBorder="1" applyAlignment="1">
      <alignment horizontal="center" vertical="center"/>
    </xf>
    <xf numFmtId="2" fontId="10" fillId="0" borderId="0" xfId="30" applyNumberFormat="1" applyFont="1" applyFill="1" applyAlignment="1">
      <alignment horizontal="center" vertical="center"/>
    </xf>
    <xf numFmtId="200" fontId="9" fillId="0" borderId="158" xfId="0" applyNumberFormat="1" applyFont="1" applyFill="1" applyBorder="1" applyAlignment="1">
      <alignment horizontal="center" vertical="center"/>
    </xf>
    <xf numFmtId="1" fontId="9" fillId="0" borderId="158" xfId="38" applyNumberFormat="1" applyFont="1" applyFill="1" applyBorder="1" applyAlignment="1">
      <alignment horizontal="center" vertical="center"/>
    </xf>
    <xf numFmtId="198" fontId="9" fillId="0" borderId="158" xfId="0" applyNumberFormat="1" applyFont="1" applyFill="1" applyBorder="1" applyAlignment="1">
      <alignment horizontal="left" vertical="center"/>
    </xf>
    <xf numFmtId="0" fontId="9" fillId="0" borderId="0" xfId="0" applyNumberFormat="1" applyFont="1" applyFill="1" applyAlignment="1">
      <alignment horizontal="left" vertical="top" wrapText="1"/>
    </xf>
    <xf numFmtId="0" fontId="10" fillId="0" borderId="0" xfId="0" applyNumberFormat="1" applyFont="1" applyFill="1" applyAlignment="1">
      <alignment horizontal="left" vertical="top" wrapText="1"/>
    </xf>
    <xf numFmtId="0" fontId="9" fillId="0" borderId="0" xfId="0" applyNumberFormat="1" applyFont="1" applyFill="1" applyAlignment="1">
      <alignment horizontal="right" vertical="top" wrapText="1"/>
    </xf>
    <xf numFmtId="1" fontId="9" fillId="0" borderId="0" xfId="0" applyNumberFormat="1" applyFont="1" applyFill="1" applyAlignment="1">
      <alignment horizontal="left" vertical="center"/>
    </xf>
    <xf numFmtId="0" fontId="71" fillId="0" borderId="0" xfId="0" applyFont="1" applyAlignment="1">
      <alignment horizontal="left" vertical="top" wrapText="1"/>
    </xf>
    <xf numFmtId="0" fontId="9" fillId="0" borderId="0" xfId="0" applyFont="1" applyFill="1" applyAlignment="1">
      <alignment vertical="center" wrapText="1"/>
    </xf>
    <xf numFmtId="4" fontId="69" fillId="0" borderId="0" xfId="0" applyNumberFormat="1" applyFont="1" applyBorder="1"/>
    <xf numFmtId="4" fontId="44" fillId="0" borderId="159" xfId="0" applyNumberFormat="1" applyFont="1" applyFill="1" applyBorder="1" applyAlignment="1">
      <alignment vertical="center"/>
    </xf>
    <xf numFmtId="0" fontId="71" fillId="0" borderId="0" xfId="0" applyFont="1" applyAlignment="1">
      <alignment vertical="top" wrapText="1"/>
    </xf>
    <xf numFmtId="1" fontId="9" fillId="0" borderId="0" xfId="0" applyNumberFormat="1" applyFont="1" applyFill="1" applyAlignment="1">
      <alignment horizontal="left" vertical="center"/>
    </xf>
    <xf numFmtId="0" fontId="9" fillId="0" borderId="0" xfId="0" applyNumberFormat="1" applyFont="1" applyFill="1" applyAlignment="1">
      <alignment horizontal="left" vertical="top" wrapText="1"/>
    </xf>
    <xf numFmtId="1" fontId="45" fillId="0" borderId="0" xfId="0" applyNumberFormat="1" applyFont="1" applyFill="1" applyAlignment="1">
      <alignment horizontal="center" vertical="center"/>
    </xf>
    <xf numFmtId="197" fontId="9" fillId="0" borderId="158" xfId="0" applyNumberFormat="1" applyFont="1" applyFill="1" applyBorder="1" applyAlignment="1">
      <alignment horizontal="center" vertical="center"/>
    </xf>
    <xf numFmtId="1" fontId="45" fillId="0" borderId="0" xfId="0" quotePrefix="1" applyNumberFormat="1" applyFont="1" applyFill="1" applyAlignment="1">
      <alignment horizontal="right" vertical="center"/>
    </xf>
    <xf numFmtId="0" fontId="0" fillId="0" borderId="13" xfId="0" applyFont="1" applyFill="1" applyBorder="1" applyAlignment="1">
      <alignment horizontal="justify" vertical="center" wrapText="1"/>
    </xf>
    <xf numFmtId="184" fontId="10" fillId="0" borderId="0" xfId="0" applyNumberFormat="1" applyFont="1" applyFill="1" applyBorder="1" applyAlignment="1">
      <alignment horizontal="center" vertical="center" wrapText="1"/>
    </xf>
    <xf numFmtId="0" fontId="15" fillId="0" borderId="0" xfId="0" applyFont="1" applyFill="1" applyAlignment="1">
      <alignment vertical="top"/>
    </xf>
    <xf numFmtId="0" fontId="4" fillId="0" borderId="0" xfId="0" applyFont="1" applyBorder="1" applyAlignment="1">
      <alignment horizontal="left" vertical="center" wrapText="1"/>
    </xf>
    <xf numFmtId="49" fontId="4" fillId="0" borderId="0" xfId="0" applyNumberFormat="1" applyFont="1" applyBorder="1" applyAlignment="1">
      <alignment horizontal="left" vertical="center" wrapText="1"/>
    </xf>
    <xf numFmtId="166" fontId="19" fillId="13" borderId="9" xfId="3" applyFont="1" applyFill="1" applyBorder="1" applyAlignment="1">
      <alignment horizontal="center" vertical="center"/>
    </xf>
    <xf numFmtId="166" fontId="19" fillId="13" borderId="10" xfId="3" applyFont="1" applyFill="1" applyBorder="1" applyAlignment="1">
      <alignment horizontal="center" vertical="center"/>
    </xf>
    <xf numFmtId="0" fontId="58" fillId="3" borderId="28" xfId="0" applyFont="1" applyFill="1" applyBorder="1" applyAlignment="1">
      <alignment horizontal="left" vertical="center" wrapText="1"/>
    </xf>
    <xf numFmtId="0" fontId="58" fillId="3" borderId="30" xfId="0" applyFont="1" applyFill="1" applyBorder="1" applyAlignment="1">
      <alignment horizontal="left" vertical="center" wrapText="1"/>
    </xf>
    <xf numFmtId="49" fontId="10" fillId="0" borderId="28" xfId="0" applyNumberFormat="1" applyFont="1" applyBorder="1" applyAlignment="1">
      <alignment horizontal="center" vertical="center"/>
    </xf>
    <xf numFmtId="49" fontId="10" fillId="0" borderId="30" xfId="0" applyNumberFormat="1" applyFont="1" applyBorder="1" applyAlignment="1">
      <alignment horizontal="center" vertical="center"/>
    </xf>
    <xf numFmtId="49" fontId="10" fillId="0" borderId="32" xfId="0" applyNumberFormat="1" applyFont="1" applyBorder="1" applyAlignment="1">
      <alignment horizontal="center" vertical="center"/>
    </xf>
    <xf numFmtId="49" fontId="10" fillId="0" borderId="0" xfId="0" applyNumberFormat="1" applyFont="1" applyBorder="1" applyAlignment="1">
      <alignment horizontal="center" vertical="center"/>
    </xf>
    <xf numFmtId="2" fontId="19" fillId="13" borderId="27" xfId="0" applyNumberFormat="1" applyFont="1" applyFill="1" applyBorder="1" applyAlignment="1">
      <alignment horizontal="left" vertical="center" wrapText="1"/>
    </xf>
    <xf numFmtId="0" fontId="15" fillId="4" borderId="13" xfId="0" applyFont="1" applyFill="1" applyBorder="1" applyAlignment="1">
      <alignment horizontal="center" vertical="center" wrapText="1"/>
    </xf>
    <xf numFmtId="10" fontId="15" fillId="4" borderId="11" xfId="0" applyNumberFormat="1"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73" xfId="0" applyFont="1" applyFill="1" applyBorder="1" applyAlignment="1">
      <alignment horizontal="center" vertical="center" wrapText="1"/>
    </xf>
    <xf numFmtId="0" fontId="15" fillId="4" borderId="25" xfId="0" applyFont="1" applyFill="1" applyBorder="1" applyAlignment="1">
      <alignment horizontal="center" vertical="center" wrapText="1"/>
    </xf>
    <xf numFmtId="49" fontId="19" fillId="12" borderId="6" xfId="0" applyNumberFormat="1" applyFont="1" applyFill="1" applyBorder="1" applyAlignment="1">
      <alignment horizontal="center" vertical="center" wrapText="1"/>
    </xf>
    <xf numFmtId="49" fontId="19" fillId="12" borderId="106" xfId="0" applyNumberFormat="1" applyFont="1" applyFill="1" applyBorder="1" applyAlignment="1">
      <alignment horizontal="center" vertical="center" wrapText="1"/>
    </xf>
    <xf numFmtId="2" fontId="19" fillId="13" borderId="85" xfId="0" applyNumberFormat="1" applyFont="1" applyFill="1" applyBorder="1" applyAlignment="1">
      <alignment horizontal="center" vertical="center" wrapText="1"/>
    </xf>
    <xf numFmtId="0" fontId="19" fillId="13" borderId="85" xfId="0" applyFont="1" applyFill="1" applyBorder="1" applyAlignment="1">
      <alignment horizontal="center" vertical="center" wrapText="1"/>
    </xf>
    <xf numFmtId="0" fontId="19" fillId="13" borderId="9" xfId="0" applyFont="1" applyFill="1" applyBorder="1" applyAlignment="1">
      <alignment horizontal="center" vertical="center"/>
    </xf>
    <xf numFmtId="0" fontId="19" fillId="13" borderId="18" xfId="0" applyFont="1" applyFill="1" applyBorder="1" applyAlignment="1">
      <alignment horizontal="center" vertical="center"/>
    </xf>
    <xf numFmtId="166" fontId="19" fillId="13" borderId="85" xfId="3" applyNumberFormat="1" applyFont="1" applyFill="1" applyBorder="1" applyAlignment="1">
      <alignment horizontal="center" vertical="center"/>
    </xf>
    <xf numFmtId="166" fontId="19" fillId="13" borderId="87" xfId="3" applyNumberFormat="1" applyFont="1" applyFill="1" applyBorder="1" applyAlignment="1">
      <alignment horizontal="center" vertical="center"/>
    </xf>
    <xf numFmtId="2" fontId="10" fillId="0" borderId="0" xfId="0" applyNumberFormat="1" applyFont="1" applyFill="1" applyAlignment="1">
      <alignment horizontal="left" vertical="top" wrapText="1"/>
    </xf>
    <xf numFmtId="0" fontId="15" fillId="0" borderId="8" xfId="0" applyFont="1" applyFill="1" applyBorder="1" applyAlignment="1">
      <alignment horizontal="center" vertical="center"/>
    </xf>
    <xf numFmtId="0" fontId="9" fillId="0" borderId="0" xfId="0" applyNumberFormat="1" applyFont="1" applyFill="1" applyAlignment="1">
      <alignment horizontal="left" vertical="top" wrapText="1"/>
    </xf>
    <xf numFmtId="0" fontId="15" fillId="0" borderId="0" xfId="0" applyFont="1" applyFill="1" applyAlignment="1">
      <alignment horizontal="center" vertical="top"/>
    </xf>
    <xf numFmtId="1" fontId="46" fillId="0" borderId="0" xfId="38" applyNumberFormat="1" applyFont="1" applyFill="1" applyAlignment="1">
      <alignment horizontal="center" vertical="center"/>
    </xf>
    <xf numFmtId="0" fontId="69" fillId="0" borderId="0" xfId="0" applyFont="1" applyAlignment="1">
      <alignment horizontal="right" vertical="top" wrapText="1"/>
    </xf>
    <xf numFmtId="0" fontId="9" fillId="0" borderId="0" xfId="0" applyNumberFormat="1" applyFont="1" applyFill="1" applyAlignment="1">
      <alignment horizontal="justify" vertical="top"/>
    </xf>
    <xf numFmtId="1" fontId="49" fillId="0" borderId="115" xfId="0" applyNumberFormat="1" applyFont="1" applyFill="1" applyBorder="1" applyAlignment="1">
      <alignment horizontal="center" vertical="center"/>
    </xf>
    <xf numFmtId="1" fontId="49" fillId="0" borderId="113" xfId="0" applyNumberFormat="1" applyFont="1" applyFill="1" applyBorder="1" applyAlignment="1">
      <alignment horizontal="center" vertical="center"/>
    </xf>
    <xf numFmtId="1" fontId="49" fillId="0" borderId="112" xfId="0" applyNumberFormat="1" applyFont="1" applyFill="1" applyBorder="1" applyAlignment="1">
      <alignment horizontal="center" vertical="center"/>
    </xf>
    <xf numFmtId="1" fontId="77" fillId="0" borderId="115" xfId="0" applyNumberFormat="1" applyFont="1" applyFill="1" applyBorder="1" applyAlignment="1">
      <alignment horizontal="center" vertical="center"/>
    </xf>
    <xf numFmtId="0" fontId="10" fillId="0" borderId="0" xfId="0" applyNumberFormat="1" applyFont="1" applyFill="1" applyAlignment="1">
      <alignment horizontal="left" vertical="top" wrapText="1"/>
    </xf>
    <xf numFmtId="0" fontId="9" fillId="0" borderId="0" xfId="0" applyNumberFormat="1" applyFont="1" applyFill="1" applyAlignment="1">
      <alignment horizontal="right" vertical="top" wrapText="1"/>
    </xf>
    <xf numFmtId="0" fontId="71" fillId="0" borderId="0" xfId="0" applyNumberFormat="1" applyFont="1" applyFill="1" applyAlignment="1">
      <alignment horizontal="left" vertical="top" wrapText="1"/>
    </xf>
    <xf numFmtId="1" fontId="9" fillId="0" borderId="0" xfId="0" applyNumberFormat="1" applyFont="1" applyFill="1" applyAlignment="1">
      <alignment horizontal="left" vertical="center"/>
    </xf>
    <xf numFmtId="210" fontId="9" fillId="0" borderId="0" xfId="0" applyNumberFormat="1" applyFont="1" applyFill="1" applyBorder="1" applyAlignment="1">
      <alignment horizontal="left" vertical="center"/>
    </xf>
    <xf numFmtId="2" fontId="45" fillId="0" borderId="0" xfId="0" applyNumberFormat="1" applyFont="1" applyFill="1" applyAlignment="1">
      <alignment horizontal="left" vertical="center"/>
    </xf>
    <xf numFmtId="0" fontId="9" fillId="0" borderId="0" xfId="0" applyNumberFormat="1" applyFont="1" applyFill="1" applyAlignment="1">
      <alignment horizontal="left" vertical="center"/>
    </xf>
    <xf numFmtId="1" fontId="45" fillId="0" borderId="0" xfId="0" applyNumberFormat="1" applyFont="1" applyFill="1" applyAlignment="1">
      <alignment horizontal="center" vertical="center"/>
    </xf>
    <xf numFmtId="4" fontId="69" fillId="0" borderId="0" xfId="0" applyNumberFormat="1" applyFont="1" applyFill="1" applyAlignment="1">
      <alignment horizontal="left" vertical="top" wrapText="1"/>
    </xf>
    <xf numFmtId="208" fontId="9" fillId="0" borderId="0" xfId="0" applyNumberFormat="1" applyFont="1" applyFill="1" applyBorder="1" applyAlignment="1">
      <alignment horizontal="left" vertical="center"/>
    </xf>
    <xf numFmtId="212" fontId="9" fillId="0" borderId="0" xfId="0" applyNumberFormat="1" applyFont="1" applyFill="1" applyBorder="1" applyAlignment="1">
      <alignment horizontal="left" vertical="center"/>
    </xf>
    <xf numFmtId="1" fontId="50" fillId="0" borderId="0" xfId="29" applyNumberFormat="1" applyFont="1" applyFill="1" applyAlignment="1">
      <alignment horizontal="center" vertical="center"/>
    </xf>
    <xf numFmtId="1" fontId="50" fillId="0" borderId="0" xfId="29" applyNumberFormat="1" applyFont="1" applyFill="1" applyAlignment="1">
      <alignment horizontal="left" vertical="center"/>
    </xf>
    <xf numFmtId="1" fontId="45" fillId="0" borderId="0" xfId="0" applyNumberFormat="1" applyFont="1" applyFill="1" applyAlignment="1">
      <alignment horizontal="right" vertical="center"/>
    </xf>
    <xf numFmtId="0" fontId="9" fillId="0" borderId="0" xfId="0" applyNumberFormat="1" applyFont="1" applyFill="1" applyAlignment="1">
      <alignment horizontal="justify" vertical="center"/>
    </xf>
    <xf numFmtId="1" fontId="35" fillId="0" borderId="117" xfId="6" applyNumberFormat="1" applyFont="1" applyBorder="1" applyAlignment="1" applyProtection="1">
      <alignment horizontal="center"/>
    </xf>
    <xf numFmtId="1" fontId="35" fillId="0" borderId="116" xfId="6" applyNumberFormat="1" applyFont="1" applyBorder="1" applyAlignment="1" applyProtection="1">
      <alignment horizontal="center"/>
    </xf>
    <xf numFmtId="1" fontId="35" fillId="0" borderId="142" xfId="6" applyNumberFormat="1" applyFont="1" applyBorder="1" applyAlignment="1" applyProtection="1">
      <alignment horizontal="center"/>
    </xf>
    <xf numFmtId="1" fontId="35" fillId="0" borderId="113" xfId="6" applyNumberFormat="1" applyFont="1" applyBorder="1" applyAlignment="1" applyProtection="1">
      <alignment horizontal="center"/>
    </xf>
    <xf numFmtId="1" fontId="35" fillId="0" borderId="112" xfId="6" applyNumberFormat="1" applyFont="1" applyBorder="1" applyAlignment="1" applyProtection="1">
      <alignment horizontal="center"/>
    </xf>
    <xf numFmtId="1" fontId="35" fillId="0" borderId="110" xfId="6" applyNumberFormat="1" applyFont="1" applyBorder="1" applyAlignment="1" applyProtection="1">
      <alignment horizontal="center"/>
    </xf>
    <xf numFmtId="1" fontId="35" fillId="0" borderId="109" xfId="6" applyNumberFormat="1" applyFont="1" applyBorder="1" applyAlignment="1" applyProtection="1">
      <alignment horizontal="center"/>
    </xf>
    <xf numFmtId="0" fontId="34" fillId="0" borderId="1" xfId="6" applyFont="1" applyFill="1" applyBorder="1" applyAlignment="1">
      <alignment horizontal="center" vertical="center"/>
      <protection locked="0"/>
    </xf>
    <xf numFmtId="0" fontId="34" fillId="0" borderId="34" xfId="6" applyFont="1" applyFill="1" applyBorder="1" applyAlignment="1">
      <alignment horizontal="center" vertical="center"/>
      <protection locked="0"/>
    </xf>
    <xf numFmtId="0" fontId="34" fillId="0" borderId="2" xfId="6" applyFont="1" applyFill="1" applyBorder="1" applyAlignment="1">
      <alignment horizontal="center" vertical="center"/>
      <protection locked="0"/>
    </xf>
    <xf numFmtId="0" fontId="34" fillId="11" borderId="84" xfId="6" applyFont="1" applyFill="1" applyBorder="1" applyAlignment="1" applyProtection="1">
      <alignment horizontal="center" vertical="center"/>
    </xf>
    <xf numFmtId="0" fontId="34" fillId="11" borderId="85" xfId="6" applyFont="1" applyFill="1" applyBorder="1" applyAlignment="1" applyProtection="1">
      <alignment horizontal="center" vertical="center"/>
    </xf>
    <xf numFmtId="0" fontId="34" fillId="11" borderId="84" xfId="6" applyFont="1" applyFill="1" applyBorder="1" applyAlignment="1" applyProtection="1">
      <alignment horizontal="center" vertical="center" textRotation="90" wrapText="1"/>
    </xf>
    <xf numFmtId="0" fontId="34" fillId="11" borderId="85" xfId="6" applyFont="1" applyFill="1" applyBorder="1" applyAlignment="1" applyProtection="1">
      <alignment horizontal="center" vertical="center" textRotation="90" wrapText="1"/>
    </xf>
    <xf numFmtId="0" fontId="34" fillId="11" borderId="84" xfId="6" applyFont="1" applyFill="1" applyBorder="1" applyAlignment="1" applyProtection="1">
      <alignment horizontal="center" vertical="center" wrapText="1"/>
    </xf>
    <xf numFmtId="0" fontId="34" fillId="11" borderId="85" xfId="6" applyFont="1" applyFill="1" applyBorder="1" applyAlignment="1" applyProtection="1">
      <alignment horizontal="center" vertical="center" wrapText="1"/>
    </xf>
    <xf numFmtId="1" fontId="34" fillId="11" borderId="28" xfId="6" applyNumberFormat="1" applyFont="1" applyFill="1" applyBorder="1" applyAlignment="1" applyProtection="1">
      <alignment horizontal="center" vertical="center" wrapText="1"/>
    </xf>
    <xf numFmtId="1" fontId="34" fillId="11" borderId="32" xfId="6" applyNumberFormat="1" applyFont="1" applyFill="1" applyBorder="1" applyAlignment="1" applyProtection="1">
      <alignment horizontal="center" vertical="center" wrapText="1"/>
    </xf>
    <xf numFmtId="1" fontId="34" fillId="11" borderId="40" xfId="6" applyNumberFormat="1" applyFont="1" applyFill="1" applyBorder="1" applyAlignment="1" applyProtection="1">
      <alignment horizontal="center" vertical="center" wrapText="1"/>
    </xf>
    <xf numFmtId="0" fontId="34" fillId="11" borderId="71" xfId="6" applyFont="1" applyFill="1" applyBorder="1" applyAlignment="1" applyProtection="1">
      <alignment horizontal="center" vertical="center" wrapText="1"/>
    </xf>
    <xf numFmtId="0" fontId="34" fillId="11" borderId="72" xfId="6" applyFont="1" applyFill="1" applyBorder="1" applyAlignment="1" applyProtection="1">
      <alignment horizontal="center" vertical="center" wrapText="1"/>
    </xf>
    <xf numFmtId="0" fontId="34" fillId="11" borderId="60" xfId="6" applyFont="1" applyFill="1" applyBorder="1" applyAlignment="1">
      <alignment horizontal="center"/>
      <protection locked="0"/>
    </xf>
    <xf numFmtId="0" fontId="34" fillId="11" borderId="30" xfId="6" applyFont="1" applyFill="1" applyBorder="1" applyAlignment="1">
      <alignment horizontal="center"/>
      <protection locked="0"/>
    </xf>
    <xf numFmtId="0" fontId="34" fillId="11" borderId="61" xfId="6" applyFont="1" applyFill="1" applyBorder="1" applyAlignment="1">
      <alignment horizontal="center"/>
      <protection locked="0"/>
    </xf>
    <xf numFmtId="0" fontId="34" fillId="11" borderId="45" xfId="6" applyFont="1" applyFill="1" applyBorder="1" applyAlignment="1" applyProtection="1">
      <alignment horizontal="center" vertical="center" wrapText="1"/>
    </xf>
    <xf numFmtId="0" fontId="34" fillId="11" borderId="115" xfId="6" applyFont="1" applyFill="1" applyBorder="1" applyAlignment="1" applyProtection="1">
      <alignment horizontal="center" vertical="center" wrapText="1"/>
    </xf>
    <xf numFmtId="0" fontId="34" fillId="11" borderId="112" xfId="6" applyFont="1" applyFill="1" applyBorder="1" applyAlignment="1" applyProtection="1">
      <alignment horizontal="center" vertical="center" wrapText="1"/>
    </xf>
    <xf numFmtId="0" fontId="34" fillId="11" borderId="93" xfId="6" applyFont="1" applyFill="1" applyBorder="1" applyAlignment="1" applyProtection="1">
      <alignment horizontal="center" vertical="center" wrapText="1"/>
    </xf>
    <xf numFmtId="0" fontId="34" fillId="11" borderId="94" xfId="6" applyFont="1" applyFill="1" applyBorder="1" applyAlignment="1" applyProtection="1">
      <alignment horizontal="center" vertical="center" wrapText="1"/>
    </xf>
    <xf numFmtId="1" fontId="37" fillId="0" borderId="59" xfId="6" applyNumberFormat="1" applyFont="1" applyBorder="1" applyAlignment="1" applyProtection="1">
      <alignment horizontal="center" vertical="center" wrapText="1"/>
    </xf>
    <xf numFmtId="1" fontId="37" fillId="0" borderId="15" xfId="6" applyNumberFormat="1" applyFont="1" applyBorder="1" applyAlignment="1" applyProtection="1">
      <alignment horizontal="center" vertical="center" wrapText="1"/>
    </xf>
    <xf numFmtId="0" fontId="37" fillId="0" borderId="84" xfId="6" applyFont="1" applyBorder="1" applyAlignment="1" applyProtection="1">
      <alignment horizontal="center" vertical="center"/>
    </xf>
    <xf numFmtId="0" fontId="37" fillId="0" borderId="85" xfId="6" applyFont="1" applyBorder="1" applyAlignment="1" applyProtection="1">
      <alignment horizontal="center" vertical="center"/>
    </xf>
    <xf numFmtId="0" fontId="37" fillId="0" borderId="84" xfId="6" applyFont="1" applyBorder="1" applyAlignment="1" applyProtection="1">
      <alignment horizontal="center" vertical="center" wrapText="1"/>
    </xf>
    <xf numFmtId="0" fontId="37" fillId="0" borderId="85" xfId="6" applyFont="1" applyBorder="1" applyAlignment="1" applyProtection="1">
      <alignment horizontal="center" vertical="center" wrapText="1"/>
    </xf>
    <xf numFmtId="0" fontId="37" fillId="0" borderId="93" xfId="6" applyFont="1" applyBorder="1" applyAlignment="1" applyProtection="1">
      <alignment horizontal="center" vertical="center"/>
    </xf>
    <xf numFmtId="0" fontId="37" fillId="0" borderId="94" xfId="6" applyFont="1" applyBorder="1" applyAlignment="1" applyProtection="1">
      <alignment horizontal="center" vertical="center"/>
    </xf>
    <xf numFmtId="0" fontId="34" fillId="11" borderId="60" xfId="6" applyFont="1" applyFill="1" applyBorder="1" applyAlignment="1" applyProtection="1">
      <alignment horizontal="center" vertical="center"/>
    </xf>
    <xf numFmtId="0" fontId="34" fillId="11" borderId="61" xfId="6" applyFont="1" applyFill="1" applyBorder="1" applyAlignment="1" applyProtection="1">
      <alignment horizontal="center" vertical="center"/>
    </xf>
    <xf numFmtId="0" fontId="34" fillId="11" borderId="58" xfId="6" applyFont="1" applyFill="1" applyBorder="1" applyAlignment="1" applyProtection="1">
      <alignment horizontal="center" vertical="center"/>
    </xf>
    <xf numFmtId="0" fontId="34" fillId="11" borderId="62" xfId="6" applyFont="1" applyFill="1" applyBorder="1" applyAlignment="1" applyProtection="1">
      <alignment horizontal="center" vertical="center"/>
    </xf>
    <xf numFmtId="0" fontId="34" fillId="11" borderId="7" xfId="6" applyFont="1" applyFill="1" applyBorder="1" applyAlignment="1" applyProtection="1">
      <alignment horizontal="center" vertical="center"/>
    </xf>
    <xf numFmtId="0" fontId="34" fillId="11" borderId="88" xfId="6" applyFont="1" applyFill="1" applyBorder="1" applyAlignment="1" applyProtection="1">
      <alignment horizontal="center" vertical="center"/>
    </xf>
    <xf numFmtId="0" fontId="34" fillId="11" borderId="60" xfId="6" applyFont="1" applyFill="1" applyBorder="1" applyAlignment="1" applyProtection="1">
      <alignment horizontal="center" vertical="center" wrapText="1"/>
    </xf>
    <xf numFmtId="0" fontId="34" fillId="11" borderId="31" xfId="6" applyFont="1" applyFill="1" applyBorder="1" applyAlignment="1" applyProtection="1">
      <alignment horizontal="center" vertical="center" wrapText="1"/>
    </xf>
    <xf numFmtId="0" fontId="34" fillId="11" borderId="58" xfId="6" applyFont="1" applyFill="1" applyBorder="1" applyAlignment="1" applyProtection="1">
      <alignment horizontal="center" vertical="center" wrapText="1"/>
    </xf>
    <xf numFmtId="0" fontId="34" fillId="11" borderId="119" xfId="6" applyFont="1" applyFill="1" applyBorder="1" applyAlignment="1" applyProtection="1">
      <alignment horizontal="center" vertical="center" wrapText="1"/>
    </xf>
    <xf numFmtId="1" fontId="34" fillId="11" borderId="30" xfId="6" applyNumberFormat="1" applyFont="1" applyFill="1" applyBorder="1" applyAlignment="1" applyProtection="1">
      <alignment horizontal="center" vertical="center" wrapText="1"/>
    </xf>
    <xf numFmtId="1" fontId="34" fillId="11" borderId="61" xfId="6" applyNumberFormat="1" applyFont="1" applyFill="1" applyBorder="1" applyAlignment="1" applyProtection="1">
      <alignment horizontal="center" vertical="center" wrapText="1"/>
    </xf>
    <xf numFmtId="1" fontId="34" fillId="11" borderId="0" xfId="6" applyNumberFormat="1" applyFont="1" applyFill="1" applyBorder="1" applyAlignment="1" applyProtection="1">
      <alignment horizontal="center" vertical="center" wrapText="1"/>
    </xf>
    <xf numFmtId="1" fontId="34" fillId="11" borderId="62" xfId="6" applyNumberFormat="1" applyFont="1" applyFill="1" applyBorder="1" applyAlignment="1" applyProtection="1">
      <alignment horizontal="center" vertical="center" wrapText="1"/>
    </xf>
    <xf numFmtId="1" fontId="34" fillId="11" borderId="35" xfId="6" applyNumberFormat="1" applyFont="1" applyFill="1" applyBorder="1" applyAlignment="1" applyProtection="1">
      <alignment horizontal="center" vertical="center" wrapText="1"/>
    </xf>
    <xf numFmtId="1" fontId="34" fillId="11" borderId="86" xfId="6" applyNumberFormat="1" applyFont="1" applyFill="1" applyBorder="1" applyAlignment="1" applyProtection="1">
      <alignment horizontal="center" vertical="center" wrapText="1"/>
    </xf>
    <xf numFmtId="0" fontId="34" fillId="11" borderId="116" xfId="6" applyFont="1" applyFill="1" applyBorder="1" applyAlignment="1">
      <alignment horizontal="center" vertical="center"/>
      <protection locked="0"/>
    </xf>
    <xf numFmtId="0" fontId="34" fillId="11" borderId="89" xfId="6" applyFont="1" applyFill="1" applyBorder="1" applyAlignment="1">
      <alignment horizontal="center" vertical="center"/>
      <protection locked="0"/>
    </xf>
    <xf numFmtId="0" fontId="34" fillId="11" borderId="109" xfId="6" applyFont="1" applyFill="1" applyBorder="1" applyAlignment="1">
      <alignment horizontal="center" vertical="center"/>
      <protection locked="0"/>
    </xf>
    <xf numFmtId="0" fontId="34" fillId="11" borderId="88" xfId="6" applyFont="1" applyFill="1" applyBorder="1" applyAlignment="1">
      <alignment horizontal="center" vertical="center"/>
      <protection locked="0"/>
    </xf>
    <xf numFmtId="0" fontId="37" fillId="0" borderId="60" xfId="6" applyFont="1" applyBorder="1" applyAlignment="1" applyProtection="1">
      <alignment horizontal="center" vertical="center"/>
    </xf>
    <xf numFmtId="0" fontId="37" fillId="0" borderId="61" xfId="6" applyFont="1" applyBorder="1" applyAlignment="1" applyProtection="1">
      <alignment horizontal="center" vertical="center"/>
    </xf>
    <xf numFmtId="0" fontId="37" fillId="0" borderId="58" xfId="6" applyFont="1" applyBorder="1" applyAlignment="1" applyProtection="1">
      <alignment horizontal="center" vertical="center"/>
    </xf>
    <xf numFmtId="0" fontId="37" fillId="0" borderId="62" xfId="6" applyFont="1" applyBorder="1" applyAlignment="1" applyProtection="1">
      <alignment horizontal="center" vertical="center"/>
    </xf>
    <xf numFmtId="0" fontId="37" fillId="0" borderId="7" xfId="6" applyFont="1" applyBorder="1" applyAlignment="1" applyProtection="1">
      <alignment horizontal="center" vertical="center"/>
    </xf>
    <xf numFmtId="0" fontId="37" fillId="0" borderId="88" xfId="6" applyFont="1" applyBorder="1" applyAlignment="1" applyProtection="1">
      <alignment horizontal="center" vertical="center"/>
    </xf>
    <xf numFmtId="0" fontId="34" fillId="11" borderId="30" xfId="6" applyFont="1" applyFill="1" applyBorder="1" applyAlignment="1" applyProtection="1">
      <alignment horizontal="center" vertical="center" wrapText="1"/>
    </xf>
    <xf numFmtId="0" fontId="34" fillId="11" borderId="61" xfId="6" applyFont="1" applyFill="1" applyBorder="1" applyAlignment="1" applyProtection="1">
      <alignment horizontal="center" vertical="center" wrapText="1"/>
    </xf>
    <xf numFmtId="0" fontId="34" fillId="11" borderId="0" xfId="6" applyFont="1" applyFill="1" applyBorder="1" applyAlignment="1" applyProtection="1">
      <alignment horizontal="center" vertical="center" wrapText="1"/>
    </xf>
    <xf numFmtId="0" fontId="34" fillId="11" borderId="62" xfId="6" applyFont="1" applyFill="1" applyBorder="1" applyAlignment="1" applyProtection="1">
      <alignment horizontal="center" vertical="center" wrapText="1"/>
    </xf>
    <xf numFmtId="0" fontId="34" fillId="11" borderId="29" xfId="6" applyFont="1" applyFill="1" applyBorder="1" applyAlignment="1" applyProtection="1">
      <alignment horizontal="center" vertical="center" wrapText="1"/>
    </xf>
    <xf numFmtId="0" fontId="34" fillId="11" borderId="90" xfId="6" applyFont="1" applyFill="1" applyBorder="1" applyAlignment="1" applyProtection="1">
      <alignment horizontal="center" vertical="center"/>
    </xf>
    <xf numFmtId="0" fontId="34" fillId="11" borderId="35" xfId="6" applyFont="1" applyFill="1" applyBorder="1" applyAlignment="1" applyProtection="1">
      <alignment horizontal="center" vertical="center"/>
    </xf>
    <xf numFmtId="0" fontId="34" fillId="11" borderId="86" xfId="6" applyFont="1" applyFill="1" applyBorder="1" applyAlignment="1" applyProtection="1">
      <alignment horizontal="center" vertical="center"/>
    </xf>
    <xf numFmtId="0" fontId="21" fillId="9" borderId="35" xfId="0" applyFont="1" applyFill="1" applyBorder="1" applyAlignment="1">
      <alignment horizontal="center" vertical="center"/>
    </xf>
    <xf numFmtId="0" fontId="10" fillId="0" borderId="2" xfId="0" applyNumberFormat="1" applyFont="1" applyFill="1" applyBorder="1" applyAlignment="1">
      <alignment horizontal="left" vertical="center" wrapText="1"/>
    </xf>
    <xf numFmtId="0" fontId="10" fillId="0" borderId="2" xfId="0" applyNumberFormat="1" applyFont="1" applyFill="1" applyBorder="1" applyAlignment="1">
      <alignment horizontal="center" vertical="center" wrapText="1"/>
    </xf>
    <xf numFmtId="0" fontId="10" fillId="0" borderId="34" xfId="0" applyNumberFormat="1" applyFont="1" applyFill="1" applyBorder="1" applyAlignment="1">
      <alignment horizontal="center" vertical="center" wrapText="1"/>
    </xf>
    <xf numFmtId="0" fontId="19" fillId="0" borderId="71" xfId="0" applyFont="1" applyBorder="1" applyAlignment="1">
      <alignment horizontal="center" vertical="center" wrapText="1"/>
    </xf>
    <xf numFmtId="0" fontId="19" fillId="0" borderId="72" xfId="0" applyFont="1" applyBorder="1" applyAlignment="1">
      <alignment horizontal="center" vertical="center" wrapText="1"/>
    </xf>
    <xf numFmtId="166" fontId="19" fillId="0" borderId="45" xfId="3" applyFont="1" applyFill="1" applyBorder="1" applyAlignment="1">
      <alignment horizontal="center" vertical="center"/>
    </xf>
    <xf numFmtId="166" fontId="19" fillId="0" borderId="46" xfId="3" applyFont="1" applyFill="1" applyBorder="1" applyAlignment="1">
      <alignment horizontal="center" vertical="center"/>
    </xf>
    <xf numFmtId="0" fontId="19" fillId="0" borderId="11" xfId="0" applyFont="1" applyBorder="1" applyAlignment="1">
      <alignment horizontal="center" vertical="center" wrapText="1"/>
    </xf>
    <xf numFmtId="0" fontId="19" fillId="0" borderId="73" xfId="0" applyFont="1" applyBorder="1" applyAlignment="1">
      <alignment horizontal="center" vertical="center" wrapText="1"/>
    </xf>
    <xf numFmtId="182" fontId="19" fillId="0" borderId="13" xfId="3" applyNumberFormat="1" applyFont="1" applyFill="1" applyBorder="1" applyAlignment="1">
      <alignment horizontal="center" vertical="center"/>
    </xf>
    <xf numFmtId="182" fontId="19" fillId="0" borderId="14" xfId="3" applyNumberFormat="1" applyFont="1" applyFill="1" applyBorder="1" applyAlignment="1">
      <alignment horizontal="center" vertical="center"/>
    </xf>
    <xf numFmtId="0" fontId="19" fillId="0" borderId="23" xfId="0" applyFont="1" applyBorder="1" applyAlignment="1">
      <alignment horizontal="left" vertical="center" wrapText="1"/>
    </xf>
    <xf numFmtId="0" fontId="19" fillId="0" borderId="24" xfId="0" applyFont="1" applyBorder="1" applyAlignment="1">
      <alignment horizontal="left" vertical="center" wrapText="1"/>
    </xf>
    <xf numFmtId="0" fontId="19" fillId="0" borderId="63" xfId="0" applyFont="1" applyBorder="1" applyAlignment="1">
      <alignment horizontal="left" vertical="center" wrapText="1"/>
    </xf>
    <xf numFmtId="0" fontId="19" fillId="0" borderId="23" xfId="0" applyFont="1" applyBorder="1" applyAlignment="1">
      <alignment horizontal="center" vertical="center" wrapText="1"/>
    </xf>
    <xf numFmtId="0" fontId="19" fillId="0" borderId="63" xfId="0" applyFont="1" applyBorder="1" applyAlignment="1">
      <alignment horizontal="center" vertical="center" wrapText="1"/>
    </xf>
    <xf numFmtId="176" fontId="19" fillId="0" borderId="25" xfId="3" applyNumberFormat="1" applyFont="1" applyFill="1" applyBorder="1" applyAlignment="1">
      <alignment horizontal="center" vertical="center"/>
    </xf>
    <xf numFmtId="176" fontId="19" fillId="0" borderId="26" xfId="3" applyNumberFormat="1" applyFont="1" applyFill="1" applyBorder="1" applyAlignment="1">
      <alignment horizontal="center" vertical="center"/>
    </xf>
    <xf numFmtId="166" fontId="22" fillId="4" borderId="11" xfId="67" applyFont="1" applyFill="1" applyBorder="1" applyAlignment="1">
      <alignment horizontal="center" vertical="center"/>
    </xf>
    <xf numFmtId="166" fontId="22" fillId="4" borderId="12" xfId="67" applyFont="1" applyFill="1" applyBorder="1" applyAlignment="1">
      <alignment horizontal="center" vertical="center"/>
    </xf>
    <xf numFmtId="166" fontId="22" fillId="4" borderId="73" xfId="67" applyFont="1" applyFill="1" applyBorder="1" applyAlignment="1">
      <alignment horizontal="center" vertical="center"/>
    </xf>
    <xf numFmtId="0" fontId="11" fillId="4" borderId="67" xfId="63" applyNumberFormat="1" applyFont="1" applyFill="1" applyBorder="1" applyAlignment="1">
      <alignment horizontal="left" vertical="center" wrapText="1"/>
    </xf>
    <xf numFmtId="0" fontId="11" fillId="4" borderId="68" xfId="63" applyNumberFormat="1" applyFont="1" applyFill="1" applyBorder="1" applyAlignment="1">
      <alignment horizontal="left" vertical="center" wrapText="1"/>
    </xf>
    <xf numFmtId="0" fontId="11" fillId="4" borderId="75" xfId="63" applyNumberFormat="1" applyFont="1" applyFill="1" applyBorder="1" applyAlignment="1">
      <alignment horizontal="left" vertical="center" wrapText="1"/>
    </xf>
    <xf numFmtId="0" fontId="11" fillId="4" borderId="69" xfId="63" applyNumberFormat="1" applyFont="1" applyFill="1" applyBorder="1" applyAlignment="1">
      <alignment horizontal="left" vertical="center" wrapText="1"/>
    </xf>
    <xf numFmtId="0" fontId="11" fillId="4" borderId="70" xfId="63" applyNumberFormat="1" applyFont="1" applyFill="1" applyBorder="1" applyAlignment="1">
      <alignment horizontal="left" vertical="center" wrapText="1"/>
    </xf>
    <xf numFmtId="0" fontId="11" fillId="4" borderId="77" xfId="63" applyNumberFormat="1" applyFont="1" applyFill="1" applyBorder="1" applyAlignment="1">
      <alignment horizontal="left" vertical="center" wrapText="1"/>
    </xf>
    <xf numFmtId="4" fontId="20" fillId="4" borderId="32" xfId="63" applyNumberFormat="1" applyFont="1" applyFill="1" applyBorder="1" applyAlignment="1">
      <alignment horizontal="right" vertical="center" wrapText="1"/>
    </xf>
    <xf numFmtId="4" fontId="20" fillId="4" borderId="0" xfId="63" applyNumberFormat="1" applyFont="1" applyFill="1" applyBorder="1" applyAlignment="1">
      <alignment horizontal="right" vertical="center" wrapText="1"/>
    </xf>
    <xf numFmtId="0" fontId="11" fillId="4" borderId="80" xfId="63" applyNumberFormat="1" applyFont="1" applyFill="1" applyBorder="1" applyAlignment="1">
      <alignment horizontal="left" vertical="center" wrapText="1"/>
    </xf>
    <xf numFmtId="0" fontId="11" fillId="4" borderId="81" xfId="63" applyNumberFormat="1" applyFont="1" applyFill="1" applyBorder="1" applyAlignment="1">
      <alignment horizontal="left" vertical="center" wrapText="1"/>
    </xf>
    <xf numFmtId="0" fontId="11" fillId="4" borderId="82" xfId="63" applyNumberFormat="1" applyFont="1" applyFill="1" applyBorder="1" applyAlignment="1">
      <alignment horizontal="left" vertical="center" wrapText="1"/>
    </xf>
    <xf numFmtId="0" fontId="27" fillId="0" borderId="0" xfId="30" applyFont="1" applyFill="1" applyAlignment="1">
      <alignment horizontal="center" vertical="top"/>
    </xf>
    <xf numFmtId="1" fontId="11" fillId="0" borderId="0" xfId="0" applyNumberFormat="1" applyFont="1" applyBorder="1" applyAlignment="1">
      <alignment horizontal="left" vertical="top"/>
    </xf>
    <xf numFmtId="1" fontId="11" fillId="0" borderId="0" xfId="0" applyNumberFormat="1" applyFont="1" applyBorder="1" applyAlignment="1">
      <alignment horizontal="right" vertical="top"/>
    </xf>
    <xf numFmtId="0" fontId="11" fillId="0" borderId="0" xfId="0" applyFont="1" applyAlignment="1">
      <alignment horizontal="right" vertical="center"/>
    </xf>
    <xf numFmtId="0" fontId="19" fillId="0" borderId="59" xfId="0" applyNumberFormat="1" applyFont="1" applyFill="1" applyBorder="1" applyAlignment="1">
      <alignment horizontal="center" vertical="center"/>
    </xf>
    <xf numFmtId="0" fontId="19" fillId="0" borderId="6" xfId="0" applyNumberFormat="1" applyFont="1" applyFill="1" applyBorder="1" applyAlignment="1">
      <alignment horizontal="center" vertical="center"/>
    </xf>
    <xf numFmtId="49" fontId="19" fillId="0" borderId="60" xfId="0" applyNumberFormat="1" applyFont="1" applyFill="1" applyBorder="1" applyAlignment="1">
      <alignment horizontal="left" vertical="center" wrapText="1"/>
    </xf>
    <xf numFmtId="0" fontId="19" fillId="0" borderId="30" xfId="0" applyNumberFormat="1" applyFont="1" applyFill="1" applyBorder="1" applyAlignment="1">
      <alignment horizontal="left" vertical="center" wrapText="1"/>
    </xf>
    <xf numFmtId="0" fontId="19" fillId="0" borderId="61" xfId="0" applyNumberFormat="1" applyFont="1" applyFill="1" applyBorder="1" applyAlignment="1">
      <alignment horizontal="left" vertical="center" wrapText="1"/>
    </xf>
    <xf numFmtId="0" fontId="19" fillId="0" borderId="58" xfId="0" applyNumberFormat="1" applyFont="1" applyFill="1" applyBorder="1" applyAlignment="1">
      <alignment horizontal="left" vertical="center" wrapText="1"/>
    </xf>
    <xf numFmtId="0" fontId="19" fillId="0" borderId="0" xfId="0" applyNumberFormat="1" applyFont="1" applyFill="1" applyBorder="1" applyAlignment="1">
      <alignment horizontal="left" vertical="center" wrapText="1"/>
    </xf>
    <xf numFmtId="0" fontId="19" fillId="0" borderId="62" xfId="0" applyNumberFormat="1" applyFont="1" applyFill="1" applyBorder="1" applyAlignment="1">
      <alignment horizontal="left" vertical="center" wrapText="1"/>
    </xf>
    <xf numFmtId="0" fontId="10" fillId="6" borderId="1" xfId="43" applyFont="1" applyFill="1" applyBorder="1" applyAlignment="1">
      <alignment horizontal="center" vertical="center"/>
    </xf>
    <xf numFmtId="0" fontId="10" fillId="6" borderId="2" xfId="43" applyFont="1" applyFill="1" applyBorder="1" applyAlignment="1">
      <alignment horizontal="center" vertical="center"/>
    </xf>
    <xf numFmtId="0" fontId="10" fillId="6" borderId="34" xfId="43" applyFont="1" applyFill="1" applyBorder="1" applyAlignment="1">
      <alignment horizontal="center" vertical="center"/>
    </xf>
    <xf numFmtId="49" fontId="18" fillId="6" borderId="153" xfId="43" applyNumberFormat="1" applyFont="1" applyFill="1" applyBorder="1" applyAlignment="1">
      <alignment horizontal="center" vertical="center"/>
    </xf>
    <xf numFmtId="49" fontId="18" fillId="6" borderId="154" xfId="43" applyNumberFormat="1" applyFont="1" applyFill="1" applyBorder="1" applyAlignment="1">
      <alignment horizontal="center" vertical="center"/>
    </xf>
    <xf numFmtId="49" fontId="18" fillId="6" borderId="144" xfId="43" applyNumberFormat="1" applyFont="1" applyFill="1" applyBorder="1" applyAlignment="1">
      <alignment horizontal="center" vertical="center"/>
    </xf>
    <xf numFmtId="49" fontId="18" fillId="6" borderId="151" xfId="43" applyNumberFormat="1" applyFont="1" applyFill="1" applyBorder="1" applyAlignment="1">
      <alignment horizontal="center" vertical="center"/>
    </xf>
    <xf numFmtId="0" fontId="9" fillId="5" borderId="145" xfId="43" applyFont="1" applyFill="1" applyBorder="1" applyAlignment="1">
      <alignment horizontal="center" wrapText="1"/>
    </xf>
    <xf numFmtId="0" fontId="9" fillId="5" borderId="146" xfId="43" applyFont="1" applyFill="1" applyBorder="1" applyAlignment="1">
      <alignment horizontal="center" wrapText="1"/>
    </xf>
    <xf numFmtId="0" fontId="9" fillId="5" borderId="147" xfId="43" applyFont="1" applyFill="1" applyBorder="1" applyAlignment="1">
      <alignment horizontal="center" wrapText="1"/>
    </xf>
    <xf numFmtId="0" fontId="9" fillId="0" borderId="32" xfId="43" applyFont="1" applyBorder="1" applyAlignment="1">
      <alignment horizontal="center" vertical="center"/>
    </xf>
    <xf numFmtId="0" fontId="9" fillId="0" borderId="0" xfId="43" applyFont="1" applyBorder="1" applyAlignment="1">
      <alignment horizontal="center" vertical="center"/>
    </xf>
    <xf numFmtId="0" fontId="9" fillId="0" borderId="119" xfId="43" applyFont="1" applyBorder="1" applyAlignment="1">
      <alignment horizontal="center" vertical="center"/>
    </xf>
    <xf numFmtId="0" fontId="13" fillId="6" borderId="28" xfId="0" applyNumberFormat="1" applyFont="1" applyFill="1" applyBorder="1" applyAlignment="1">
      <alignment horizontal="center" vertical="center" wrapText="1"/>
    </xf>
    <xf numFmtId="0" fontId="13" fillId="6" borderId="30" xfId="0" applyNumberFormat="1" applyFont="1" applyFill="1" applyBorder="1" applyAlignment="1">
      <alignment horizontal="center" vertical="center" wrapText="1"/>
    </xf>
    <xf numFmtId="0" fontId="13" fillId="6" borderId="31" xfId="0" applyNumberFormat="1" applyFont="1" applyFill="1" applyBorder="1" applyAlignment="1">
      <alignment horizontal="center" vertical="center" wrapText="1"/>
    </xf>
    <xf numFmtId="0" fontId="13" fillId="6" borderId="40" xfId="0" applyNumberFormat="1" applyFont="1" applyFill="1" applyBorder="1" applyAlignment="1">
      <alignment horizontal="center" vertical="center" wrapText="1"/>
    </xf>
    <xf numFmtId="0" fontId="13" fillId="6" borderId="35" xfId="0" applyNumberFormat="1" applyFont="1" applyFill="1" applyBorder="1" applyAlignment="1">
      <alignment horizontal="center" vertical="center" wrapText="1"/>
    </xf>
    <xf numFmtId="0" fontId="13" fillId="6" borderId="36" xfId="0" applyNumberFormat="1" applyFont="1" applyFill="1" applyBorder="1" applyAlignment="1">
      <alignment horizontal="center" vertical="center" wrapText="1"/>
    </xf>
    <xf numFmtId="169" fontId="17" fillId="8" borderId="50" xfId="43" applyNumberFormat="1" applyFont="1" applyFill="1" applyBorder="1" applyAlignment="1">
      <alignment horizontal="center" vertical="center" wrapText="1"/>
    </xf>
    <xf numFmtId="169" fontId="17" fillId="8" borderId="51" xfId="43" applyNumberFormat="1" applyFont="1" applyFill="1" applyBorder="1" applyAlignment="1">
      <alignment horizontal="center" vertical="center" wrapText="1"/>
    </xf>
    <xf numFmtId="169" fontId="17" fillId="8" borderId="126" xfId="43" applyNumberFormat="1" applyFont="1" applyFill="1" applyBorder="1" applyAlignment="1">
      <alignment horizontal="center" vertical="center" wrapText="1"/>
    </xf>
    <xf numFmtId="49" fontId="18" fillId="6" borderId="125" xfId="43" applyNumberFormat="1" applyFont="1" applyFill="1" applyBorder="1" applyAlignment="1">
      <alignment horizontal="center" vertical="center"/>
    </xf>
    <xf numFmtId="49" fontId="18" fillId="6" borderId="126" xfId="43" applyNumberFormat="1" applyFont="1" applyFill="1" applyBorder="1" applyAlignment="1">
      <alignment horizontal="center" vertical="center"/>
    </xf>
    <xf numFmtId="49" fontId="18" fillId="6" borderId="148" xfId="43" applyNumberFormat="1" applyFont="1" applyFill="1" applyBorder="1" applyAlignment="1">
      <alignment horizontal="center" vertical="center"/>
    </xf>
    <xf numFmtId="49" fontId="18" fillId="6" borderId="143" xfId="43" applyNumberFormat="1" applyFont="1" applyFill="1" applyBorder="1" applyAlignment="1">
      <alignment horizontal="center" vertical="center"/>
    </xf>
    <xf numFmtId="0" fontId="9" fillId="7" borderId="28" xfId="43" applyFont="1" applyFill="1" applyBorder="1" applyAlignment="1">
      <alignment horizontal="center" vertical="center"/>
    </xf>
    <xf numFmtId="0" fontId="9" fillId="7" borderId="49" xfId="43" applyFont="1" applyFill="1" applyBorder="1" applyAlignment="1">
      <alignment horizontal="center" vertical="center"/>
    </xf>
    <xf numFmtId="0" fontId="9" fillId="7" borderId="121" xfId="43" applyFont="1" applyFill="1" applyBorder="1" applyAlignment="1">
      <alignment horizontal="center" vertical="center"/>
    </xf>
    <xf numFmtId="0" fontId="9" fillId="7" borderId="122" xfId="43" applyFont="1" applyFill="1" applyBorder="1" applyAlignment="1">
      <alignment horizontal="center" vertical="center"/>
    </xf>
    <xf numFmtId="0" fontId="9" fillId="6" borderId="120" xfId="43" applyFont="1" applyFill="1" applyBorder="1" applyAlignment="1">
      <alignment horizontal="center" vertical="center"/>
    </xf>
    <xf numFmtId="0" fontId="9" fillId="6" borderId="124" xfId="43" applyFont="1" applyFill="1" applyBorder="1" applyAlignment="1">
      <alignment horizontal="center" vertical="center"/>
    </xf>
    <xf numFmtId="0" fontId="9" fillId="6" borderId="121" xfId="43" applyFont="1" applyFill="1" applyBorder="1" applyAlignment="1">
      <alignment horizontal="center" vertical="center"/>
    </xf>
    <xf numFmtId="0" fontId="9" fillId="6" borderId="122" xfId="43" applyFont="1" applyFill="1" applyBorder="1" applyAlignment="1">
      <alignment horizontal="center" vertical="center"/>
    </xf>
    <xf numFmtId="0" fontId="10" fillId="0" borderId="47" xfId="43" applyFont="1" applyBorder="1" applyAlignment="1">
      <alignment horizontal="left"/>
    </xf>
    <xf numFmtId="0" fontId="10" fillId="0" borderId="48" xfId="43" applyFont="1" applyBorder="1" applyAlignment="1">
      <alignment horizontal="left"/>
    </xf>
    <xf numFmtId="0" fontId="10" fillId="0" borderId="56" xfId="43" applyFont="1" applyBorder="1" applyAlignment="1">
      <alignment horizontal="left"/>
    </xf>
    <xf numFmtId="0" fontId="10" fillId="0" borderId="133" xfId="43" applyFont="1" applyBorder="1" applyAlignment="1">
      <alignment horizontal="left"/>
    </xf>
    <xf numFmtId="0" fontId="10" fillId="0" borderId="134" xfId="43" applyFont="1" applyBorder="1" applyAlignment="1">
      <alignment horizontal="left"/>
    </xf>
    <xf numFmtId="0" fontId="10" fillId="0" borderId="135" xfId="43" applyFont="1" applyBorder="1" applyAlignment="1">
      <alignment horizontal="left"/>
    </xf>
    <xf numFmtId="2" fontId="9" fillId="0" borderId="127" xfId="43" applyNumberFormat="1" applyFont="1" applyBorder="1" applyAlignment="1">
      <alignment horizontal="left" vertical="top" wrapText="1"/>
    </xf>
    <xf numFmtId="0" fontId="9" fillId="0" borderId="128" xfId="43" applyNumberFormat="1" applyFont="1" applyBorder="1" applyAlignment="1">
      <alignment horizontal="left" vertical="top" wrapText="1"/>
    </xf>
    <xf numFmtId="0" fontId="9" fillId="0" borderId="127" xfId="43" applyNumberFormat="1" applyFont="1" applyBorder="1" applyAlignment="1">
      <alignment horizontal="left" vertical="top" wrapText="1"/>
    </xf>
    <xf numFmtId="0" fontId="10" fillId="0" borderId="52" xfId="43" applyFont="1" applyBorder="1" applyAlignment="1">
      <alignment horizontal="left" vertical="center"/>
    </xf>
    <xf numFmtId="0" fontId="10" fillId="0" borderId="53" xfId="43" applyFont="1" applyBorder="1" applyAlignment="1">
      <alignment horizontal="left" vertical="center"/>
    </xf>
    <xf numFmtId="0" fontId="14" fillId="0" borderId="137" xfId="8" applyFont="1" applyBorder="1" applyAlignment="1">
      <alignment horizontal="center"/>
    </xf>
    <xf numFmtId="0" fontId="13" fillId="0" borderId="137" xfId="8" applyFont="1" applyBorder="1" applyAlignment="1">
      <alignment horizontal="center"/>
    </xf>
    <xf numFmtId="0" fontId="13" fillId="0" borderId="138" xfId="8" applyFont="1" applyBorder="1" applyAlignment="1">
      <alignment horizontal="center"/>
    </xf>
    <xf numFmtId="49" fontId="10" fillId="0" borderId="42" xfId="0" applyNumberFormat="1" applyFont="1" applyBorder="1" applyAlignment="1">
      <alignment horizontal="left" vertical="center" wrapText="1"/>
    </xf>
    <xf numFmtId="49" fontId="10" fillId="0" borderId="119" xfId="0" applyNumberFormat="1" applyFont="1" applyBorder="1" applyAlignment="1">
      <alignment horizontal="left" vertical="center" wrapText="1"/>
    </xf>
    <xf numFmtId="0" fontId="3" fillId="0" borderId="0" xfId="8" applyFont="1" applyBorder="1" applyAlignment="1">
      <alignment horizontal="center" vertical="center"/>
    </xf>
    <xf numFmtId="0" fontId="3" fillId="5" borderId="43" xfId="8" applyFont="1" applyFill="1" applyBorder="1" applyAlignment="1">
      <alignment horizontal="center" vertical="center"/>
    </xf>
    <xf numFmtId="0" fontId="3" fillId="5" borderId="34" xfId="8" applyFont="1" applyFill="1" applyBorder="1" applyAlignment="1">
      <alignment horizontal="center" vertical="center"/>
    </xf>
    <xf numFmtId="2" fontId="4" fillId="6" borderId="32" xfId="0" applyNumberFormat="1" applyFont="1" applyFill="1" applyBorder="1" applyAlignment="1">
      <alignment horizontal="left" vertical="center" wrapText="1"/>
    </xf>
    <xf numFmtId="2" fontId="4" fillId="6" borderId="0" xfId="0" applyNumberFormat="1" applyFont="1" applyFill="1" applyBorder="1" applyAlignment="1">
      <alignment horizontal="left" vertical="center" wrapText="1"/>
    </xf>
    <xf numFmtId="2" fontId="4" fillId="6" borderId="119" xfId="0" applyNumberFormat="1" applyFont="1" applyFill="1" applyBorder="1" applyAlignment="1">
      <alignment horizontal="left" vertical="center" wrapText="1"/>
    </xf>
    <xf numFmtId="0" fontId="13" fillId="0" borderId="45" xfId="8" applyFont="1" applyBorder="1" applyAlignment="1">
      <alignment horizontal="center"/>
    </xf>
    <xf numFmtId="0" fontId="13" fillId="0" borderId="46" xfId="8" applyFont="1" applyBorder="1" applyAlignment="1">
      <alignment horizontal="center"/>
    </xf>
    <xf numFmtId="2" fontId="0" fillId="3" borderId="1" xfId="32" applyNumberFormat="1" applyFont="1" applyFill="1" applyBorder="1" applyAlignment="1">
      <alignment horizontal="justify" vertical="top"/>
    </xf>
    <xf numFmtId="0" fontId="0" fillId="3" borderId="2" xfId="32" applyFont="1" applyFill="1" applyBorder="1" applyAlignment="1">
      <alignment horizontal="justify" vertical="top"/>
    </xf>
    <xf numFmtId="0" fontId="0" fillId="3" borderId="34" xfId="32" applyFont="1" applyFill="1" applyBorder="1" applyAlignment="1">
      <alignment horizontal="justify" vertical="top"/>
    </xf>
    <xf numFmtId="0" fontId="0" fillId="3" borderId="1" xfId="32" applyFont="1" applyFill="1" applyBorder="1" applyAlignment="1">
      <alignment horizontal="left" vertical="center"/>
    </xf>
    <xf numFmtId="0" fontId="0" fillId="3" borderId="2" xfId="32" applyFont="1" applyFill="1" applyBorder="1" applyAlignment="1">
      <alignment horizontal="left" vertical="center"/>
    </xf>
    <xf numFmtId="0" fontId="0" fillId="3" borderId="34" xfId="32" applyFont="1" applyFill="1" applyBorder="1" applyAlignment="1">
      <alignment horizontal="left" vertical="center"/>
    </xf>
    <xf numFmtId="49" fontId="7" fillId="0" borderId="38" xfId="32" applyNumberFormat="1" applyFont="1" applyBorder="1" applyAlignment="1" applyProtection="1">
      <alignment horizontal="left" vertical="center" wrapText="1"/>
      <protection locked="0"/>
    </xf>
    <xf numFmtId="49" fontId="0" fillId="0" borderId="1" xfId="32" applyNumberFormat="1" applyFont="1" applyBorder="1" applyAlignment="1" applyProtection="1">
      <alignment horizontal="center" vertical="center" wrapText="1"/>
      <protection locked="0"/>
    </xf>
    <xf numFmtId="49" fontId="0" fillId="0" borderId="2" xfId="32" applyNumberFormat="1" applyFont="1" applyBorder="1" applyAlignment="1" applyProtection="1">
      <alignment horizontal="center" vertical="center" wrapText="1"/>
      <protection locked="0"/>
    </xf>
    <xf numFmtId="0" fontId="4" fillId="3" borderId="1" xfId="32" applyFont="1" applyFill="1" applyBorder="1" applyAlignment="1">
      <alignment horizontal="left"/>
    </xf>
    <xf numFmtId="0" fontId="4" fillId="3" borderId="35" xfId="32" applyFont="1" applyFill="1" applyBorder="1" applyAlignment="1">
      <alignment horizontal="left"/>
    </xf>
    <xf numFmtId="0" fontId="4" fillId="3" borderId="36" xfId="32" applyFont="1" applyFill="1" applyBorder="1" applyAlignment="1">
      <alignment horizontal="left"/>
    </xf>
    <xf numFmtId="0" fontId="68" fillId="0" borderId="0" xfId="32" applyBorder="1" applyAlignment="1">
      <alignment horizontal="center"/>
    </xf>
    <xf numFmtId="1" fontId="68" fillId="0" borderId="30" xfId="32" applyNumberFormat="1" applyBorder="1" applyAlignment="1">
      <alignment horizontal="center"/>
    </xf>
    <xf numFmtId="172" fontId="0" fillId="0" borderId="0" xfId="7" applyFont="1" applyBorder="1" applyAlignment="1">
      <alignment horizontal="center"/>
    </xf>
    <xf numFmtId="0" fontId="68" fillId="3" borderId="28" xfId="32" applyFill="1" applyBorder="1" applyAlignment="1">
      <alignment horizontal="center"/>
    </xf>
    <xf numFmtId="0" fontId="68" fillId="3" borderId="40" xfId="32" applyFill="1" applyBorder="1" applyAlignment="1">
      <alignment horizontal="center"/>
    </xf>
    <xf numFmtId="0" fontId="8" fillId="3" borderId="38" xfId="32" applyFont="1" applyFill="1" applyBorder="1" applyAlignment="1">
      <alignment horizontal="center" vertical="center" wrapText="1"/>
    </xf>
    <xf numFmtId="0" fontId="8" fillId="3" borderId="28" xfId="32" applyFont="1" applyFill="1" applyBorder="1" applyAlignment="1">
      <alignment horizontal="center" vertical="center" wrapText="1"/>
    </xf>
    <xf numFmtId="0" fontId="8" fillId="3" borderId="41" xfId="32" applyFont="1" applyFill="1" applyBorder="1" applyAlignment="1">
      <alignment horizontal="center" vertical="center" wrapText="1"/>
    </xf>
    <xf numFmtId="0" fontId="8" fillId="3" borderId="32" xfId="32" applyFont="1" applyFill="1" applyBorder="1" applyAlignment="1">
      <alignment horizontal="center" vertical="center" wrapText="1"/>
    </xf>
    <xf numFmtId="0" fontId="8" fillId="3" borderId="39" xfId="32" applyFont="1" applyFill="1" applyBorder="1" applyAlignment="1">
      <alignment horizontal="center" vertical="center" wrapText="1"/>
    </xf>
    <xf numFmtId="0" fontId="8" fillId="3" borderId="40" xfId="32" applyFont="1" applyFill="1" applyBorder="1" applyAlignment="1">
      <alignment horizontal="center" vertical="center" wrapText="1"/>
    </xf>
    <xf numFmtId="0" fontId="4" fillId="3" borderId="1" xfId="32" applyFont="1" applyFill="1" applyBorder="1" applyAlignment="1">
      <alignment horizontal="center"/>
    </xf>
    <xf numFmtId="0" fontId="4" fillId="3" borderId="2" xfId="32" applyFont="1" applyFill="1" applyBorder="1" applyAlignment="1">
      <alignment horizontal="center"/>
    </xf>
    <xf numFmtId="0" fontId="4" fillId="3" borderId="34" xfId="32" applyFont="1" applyFill="1" applyBorder="1" applyAlignment="1">
      <alignment horizontal="center"/>
    </xf>
    <xf numFmtId="0" fontId="68" fillId="0" borderId="35" xfId="32" applyBorder="1" applyAlignment="1">
      <alignment horizontal="center"/>
    </xf>
    <xf numFmtId="0" fontId="68" fillId="0" borderId="30" xfId="32" applyBorder="1" applyAlignment="1">
      <alignment horizontal="center"/>
    </xf>
    <xf numFmtId="0" fontId="3" fillId="2" borderId="1" xfId="15" applyFont="1" applyFill="1" applyBorder="1" applyAlignment="1">
      <alignment horizontal="center"/>
    </xf>
    <xf numFmtId="0" fontId="3" fillId="2" borderId="2" xfId="15" applyFont="1" applyFill="1" applyBorder="1" applyAlignment="1">
      <alignment horizontal="center"/>
    </xf>
    <xf numFmtId="0" fontId="3" fillId="2" borderId="34" xfId="15" applyFont="1" applyFill="1" applyBorder="1" applyAlignment="1">
      <alignment horizontal="center"/>
    </xf>
    <xf numFmtId="0" fontId="4" fillId="2" borderId="4" xfId="15" applyFont="1" applyFill="1" applyBorder="1" applyAlignment="1">
      <alignment horizontal="center"/>
    </xf>
    <xf numFmtId="0" fontId="4" fillId="2" borderId="2" xfId="15" applyFont="1" applyFill="1" applyBorder="1" applyAlignment="1">
      <alignment horizontal="center"/>
    </xf>
    <xf numFmtId="0" fontId="4" fillId="0" borderId="4" xfId="15" applyFont="1" applyFill="1" applyBorder="1" applyAlignment="1">
      <alignment horizontal="left"/>
    </xf>
    <xf numFmtId="0" fontId="4" fillId="0" borderId="2" xfId="15" applyFont="1" applyFill="1" applyBorder="1" applyAlignment="1">
      <alignment horizontal="left"/>
    </xf>
    <xf numFmtId="0" fontId="0" fillId="0" borderId="0" xfId="20" applyFont="1" applyFill="1" applyAlignment="1">
      <alignment horizontal="left"/>
    </xf>
  </cellXfs>
  <cellStyles count="78">
    <cellStyle name="Moeda" xfId="7" builtinId="4"/>
    <cellStyle name="Moeda 2" xfId="17"/>
    <cellStyle name="Normal" xfId="0" builtinId="0"/>
    <cellStyle name="Normal 10" xfId="19"/>
    <cellStyle name="Normal 10 2" xfId="25"/>
    <cellStyle name="Normal 10 2 2" xfId="26"/>
    <cellStyle name="Normal 10 2 2 2" xfId="14"/>
    <cellStyle name="Normal 10 2 2 2 2" xfId="27"/>
    <cellStyle name="Normal 10 2 2 3" xfId="2"/>
    <cellStyle name="Normal 10 2 3" xfId="13"/>
    <cellStyle name="Normal 10 3" xfId="16"/>
    <cellStyle name="Normal 11" xfId="20"/>
    <cellStyle name="Normal 11 2" xfId="15"/>
    <cellStyle name="Normal 11 9" xfId="23"/>
    <cellStyle name="Normal 12" xfId="21"/>
    <cellStyle name="Normal 13" xfId="24"/>
    <cellStyle name="Normal 14" xfId="77"/>
    <cellStyle name="Normal 154" xfId="28"/>
    <cellStyle name="Normal 155" xfId="29"/>
    <cellStyle name="Normal 2" xfId="30"/>
    <cellStyle name="Normal 2 103" xfId="31"/>
    <cellStyle name="Normal 2 2" xfId="32"/>
    <cellStyle name="Normal 2 2 3" xfId="33"/>
    <cellStyle name="Normal 2 3" xfId="34"/>
    <cellStyle name="Normal 2 3 2" xfId="35"/>
    <cellStyle name="Normal 3" xfId="36"/>
    <cellStyle name="Normal 3 2" xfId="6"/>
    <cellStyle name="Normal 3 3 2" xfId="37"/>
    <cellStyle name="Normal 4" xfId="38"/>
    <cellStyle name="Normal 4 145" xfId="39"/>
    <cellStyle name="Normal 4 2" xfId="40"/>
    <cellStyle name="Normal 4 2 2" xfId="41"/>
    <cellStyle name="Normal 4 3" xfId="42"/>
    <cellStyle name="Normal 5" xfId="43"/>
    <cellStyle name="Normal 5 2" xfId="11"/>
    <cellStyle name="Normal 5 2 2" xfId="45"/>
    <cellStyle name="Normal 5 3" xfId="47"/>
    <cellStyle name="Normal 6" xfId="48"/>
    <cellStyle name="Normal 6 2" xfId="1"/>
    <cellStyle name="Normal 7" xfId="50"/>
    <cellStyle name="Normal 8" xfId="52"/>
    <cellStyle name="Normal 8 2" xfId="53"/>
    <cellStyle name="Normal 8 2 2" xfId="54"/>
    <cellStyle name="Normal 8 3" xfId="56"/>
    <cellStyle name="Normal 9" xfId="57"/>
    <cellStyle name="Normal 9 2" xfId="22"/>
    <cellStyle name="Normal_cro-orc-79 -2003 - 6 itens" xfId="8"/>
    <cellStyle name="Nota 2" xfId="49"/>
    <cellStyle name="Nota 2 2" xfId="9"/>
    <cellStyle name="Porcentagem" xfId="4" builtinId="5"/>
    <cellStyle name="Porcentagem 2" xfId="58"/>
    <cellStyle name="Porcentagem 2 2" xfId="59"/>
    <cellStyle name="Separador de milhares 2" xfId="60"/>
    <cellStyle name="Separador de milhares 2 2" xfId="61"/>
    <cellStyle name="Separador de milhares 2 6" xfId="62"/>
    <cellStyle name="Separador de milhares 3" xfId="63"/>
    <cellStyle name="Separador de milhares 4 2" xfId="51"/>
    <cellStyle name="Separador de milhares 4 2 3" xfId="55"/>
    <cellStyle name="Separador de milhares_Memória B.Belem e Chacrinha" xfId="64"/>
    <cellStyle name="Título 5" xfId="65"/>
    <cellStyle name="Vírgula" xfId="3" builtinId="3"/>
    <cellStyle name="Vírgula 2" xfId="66"/>
    <cellStyle name="Vírgula 2 2" xfId="67"/>
    <cellStyle name="Vírgula 2 2 2" xfId="68"/>
    <cellStyle name="Vírgula 2 3" xfId="69"/>
    <cellStyle name="Vírgula 2 4" xfId="10"/>
    <cellStyle name="Vírgula 2 4 2" xfId="44"/>
    <cellStyle name="Vírgula 2 5" xfId="46"/>
    <cellStyle name="Vírgula 2 5 2" xfId="12"/>
    <cellStyle name="Vírgula 2 5 2 2" xfId="70"/>
    <cellStyle name="Vírgula 2 5 2 3" xfId="71"/>
    <cellStyle name="Vírgula 2 5 3" xfId="18"/>
    <cellStyle name="Vírgula 2 6" xfId="72"/>
    <cellStyle name="Vírgula 3" xfId="73"/>
    <cellStyle name="Vírgula 4" xfId="74"/>
    <cellStyle name="Vírgula 4 2" xfId="75"/>
    <cellStyle name="Vírgula 4 3" xfId="5"/>
    <cellStyle name="Vírgula 5" xfId="76"/>
  </cellStyles>
  <dxfs count="991">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65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171450</xdr:rowOff>
    </xdr:from>
    <xdr:to>
      <xdr:col>1</xdr:col>
      <xdr:colOff>742950</xdr:colOff>
      <xdr:row>5</xdr:row>
      <xdr:rowOff>87842</xdr:rowOff>
    </xdr:to>
    <xdr:pic>
      <xdr:nvPicPr>
        <xdr:cNvPr id="19344" name="Picture 8" descr="C:\Meus documentos\São Gonçalo\imagem01.bmp">
          <a:extLst>
            <a:ext uri="{FF2B5EF4-FFF2-40B4-BE49-F238E27FC236}">
              <a16:creationId xmlns:a16="http://schemas.microsoft.com/office/drawing/2014/main" xmlns="" id="{00000000-0008-0000-0000-0000904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57150" y="171450"/>
          <a:ext cx="121920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139700</xdr:colOff>
      <xdr:row>0</xdr:row>
      <xdr:rowOff>88900</xdr:rowOff>
    </xdr:from>
    <xdr:to>
      <xdr:col>1</xdr:col>
      <xdr:colOff>539750</xdr:colOff>
      <xdr:row>3</xdr:row>
      <xdr:rowOff>196850</xdr:rowOff>
    </xdr:to>
    <xdr:pic>
      <xdr:nvPicPr>
        <xdr:cNvPr id="30938" name="Picture 8" descr="Brazão">
          <a:extLst>
            <a:ext uri="{FF2B5EF4-FFF2-40B4-BE49-F238E27FC236}">
              <a16:creationId xmlns:a16="http://schemas.microsoft.com/office/drawing/2014/main" xmlns="" id="{00000000-0008-0000-0100-0000DA7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39700" y="88900"/>
          <a:ext cx="981075" cy="91757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xdr:row>
      <xdr:rowOff>25400</xdr:rowOff>
    </xdr:from>
    <xdr:to>
      <xdr:col>0</xdr:col>
      <xdr:colOff>495300</xdr:colOff>
      <xdr:row>1</xdr:row>
      <xdr:rowOff>615950</xdr:rowOff>
    </xdr:to>
    <xdr:pic>
      <xdr:nvPicPr>
        <xdr:cNvPr id="29559" name="Imagem 1">
          <a:extLst>
            <a:ext uri="{FF2B5EF4-FFF2-40B4-BE49-F238E27FC236}">
              <a16:creationId xmlns:a16="http://schemas.microsoft.com/office/drawing/2014/main" xmlns="" id="{00000000-0008-0000-0300-00007773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9050" y="606425"/>
          <a:ext cx="4762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266700</xdr:colOff>
      <xdr:row>1</xdr:row>
      <xdr:rowOff>76200</xdr:rowOff>
    </xdr:from>
    <xdr:to>
      <xdr:col>11</xdr:col>
      <xdr:colOff>469900</xdr:colOff>
      <xdr:row>1</xdr:row>
      <xdr:rowOff>558800</xdr:rowOff>
    </xdr:to>
    <xdr:pic>
      <xdr:nvPicPr>
        <xdr:cNvPr id="29560" name="Picture 8" descr="Brazão">
          <a:extLst>
            <a:ext uri="{FF2B5EF4-FFF2-40B4-BE49-F238E27FC236}">
              <a16:creationId xmlns:a16="http://schemas.microsoft.com/office/drawing/2014/main" xmlns="" id="{00000000-0008-0000-0300-0000787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8362950" y="657225"/>
          <a:ext cx="698500" cy="48260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247649</xdr:colOff>
      <xdr:row>0</xdr:row>
      <xdr:rowOff>25400</xdr:rowOff>
    </xdr:from>
    <xdr:to>
      <xdr:col>0</xdr:col>
      <xdr:colOff>923924</xdr:colOff>
      <xdr:row>3</xdr:row>
      <xdr:rowOff>171450</xdr:rowOff>
    </xdr:to>
    <xdr:pic>
      <xdr:nvPicPr>
        <xdr:cNvPr id="22356" name="Picture 1" descr="Brazão">
          <a:extLst>
            <a:ext uri="{FF2B5EF4-FFF2-40B4-BE49-F238E27FC236}">
              <a16:creationId xmlns:a16="http://schemas.microsoft.com/office/drawing/2014/main" xmlns="" id="{00000000-0008-0000-0400-0000545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47649" y="25400"/>
          <a:ext cx="676275" cy="76517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44450</xdr:colOff>
      <xdr:row>0</xdr:row>
      <xdr:rowOff>57150</xdr:rowOff>
    </xdr:from>
    <xdr:to>
      <xdr:col>1</xdr:col>
      <xdr:colOff>311150</xdr:colOff>
      <xdr:row>5</xdr:row>
      <xdr:rowOff>57150</xdr:rowOff>
    </xdr:to>
    <xdr:pic>
      <xdr:nvPicPr>
        <xdr:cNvPr id="23374" name="Picture 8">
          <a:extLst>
            <a:ext uri="{FF2B5EF4-FFF2-40B4-BE49-F238E27FC236}">
              <a16:creationId xmlns:a16="http://schemas.microsoft.com/office/drawing/2014/main" xmlns="" id="{00000000-0008-0000-0500-00004E5B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4450" y="57150"/>
          <a:ext cx="1019175" cy="1000125"/>
        </a:xfrm>
        <a:prstGeom prst="rect">
          <a:avLst/>
        </a:prstGeom>
        <a:solidFill>
          <a:srgbClr val="FFFF00"/>
        </a:solidFill>
        <a:ln>
          <a:noFill/>
        </a:ln>
        <a:extLst>
          <a:ext uri="{91240B29-F687-4F45-9708-019B960494DF}">
            <a14:hiddenLine xmlns:a14="http://schemas.microsoft.com/office/drawing/2010/main" w="9525">
              <a:solidFill>
                <a:srgbClr val="000000"/>
              </a:solidFill>
              <a:rou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127000</xdr:colOff>
      <xdr:row>1</xdr:row>
      <xdr:rowOff>95250</xdr:rowOff>
    </xdr:from>
    <xdr:to>
      <xdr:col>1</xdr:col>
      <xdr:colOff>488950</xdr:colOff>
      <xdr:row>1</xdr:row>
      <xdr:rowOff>412750</xdr:rowOff>
    </xdr:to>
    <xdr:pic>
      <xdr:nvPicPr>
        <xdr:cNvPr id="25217" name="Picture 8" descr="C:\Meus documentos\São Gonçalo\imagem01.bmp">
          <a:extLst>
            <a:ext uri="{FF2B5EF4-FFF2-40B4-BE49-F238E27FC236}">
              <a16:creationId xmlns:a16="http://schemas.microsoft.com/office/drawing/2014/main" xmlns="" id="{00000000-0008-0000-0600-00008162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489200" y="828675"/>
          <a:ext cx="361950" cy="317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30"/>
  <sheetViews>
    <sheetView tabSelected="1" view="pageBreakPreview" zoomScale="90" zoomScaleNormal="100" zoomScaleSheetLayoutView="90" workbookViewId="0">
      <selection activeCell="C14" sqref="C14"/>
    </sheetView>
  </sheetViews>
  <sheetFormatPr defaultColWidth="9.140625" defaultRowHeight="12.75"/>
  <cols>
    <col min="1" max="1" width="8" style="709" customWidth="1"/>
    <col min="2" max="2" width="16.42578125" style="710" customWidth="1"/>
    <col min="3" max="3" width="102.140625" style="711" customWidth="1"/>
    <col min="4" max="4" width="10.42578125" style="193" customWidth="1"/>
    <col min="5" max="5" width="15.28515625" style="712" customWidth="1"/>
    <col min="6" max="6" width="12.28515625" style="713" customWidth="1"/>
    <col min="7" max="7" width="24.85546875" style="714" customWidth="1"/>
    <col min="8" max="8" width="18.85546875" style="715" customWidth="1"/>
    <col min="9" max="9" width="17.140625" style="716" customWidth="1"/>
    <col min="10" max="10" width="9.140625" style="716" customWidth="1"/>
    <col min="11" max="11" width="11.140625" style="716" customWidth="1"/>
    <col min="12" max="12" width="9.140625" style="716" customWidth="1"/>
    <col min="13" max="29" width="9.140625" style="716"/>
    <col min="30" max="16384" width="9.140625" style="192"/>
  </cols>
  <sheetData>
    <row r="1" spans="1:29" s="706" customFormat="1" ht="18">
      <c r="A1" s="1196"/>
      <c r="B1" s="1197"/>
      <c r="C1" s="717" t="s">
        <v>0</v>
      </c>
      <c r="D1" s="718"/>
      <c r="E1" s="719"/>
      <c r="F1" s="720"/>
      <c r="G1" s="721"/>
      <c r="H1" s="715"/>
      <c r="I1" s="716"/>
      <c r="J1" s="716"/>
      <c r="K1" s="716"/>
      <c r="L1" s="716"/>
      <c r="M1" s="716"/>
      <c r="N1" s="716"/>
      <c r="O1" s="716"/>
      <c r="P1" s="716"/>
      <c r="Q1" s="716"/>
      <c r="R1" s="716"/>
      <c r="S1" s="716"/>
      <c r="T1" s="716"/>
      <c r="U1" s="716"/>
      <c r="V1" s="716"/>
      <c r="W1" s="716"/>
      <c r="X1" s="716"/>
      <c r="Y1" s="716"/>
      <c r="Z1" s="716"/>
      <c r="AA1" s="716"/>
      <c r="AB1" s="716"/>
      <c r="AC1" s="716"/>
    </row>
    <row r="2" spans="1:29" s="706" customFormat="1" ht="18">
      <c r="A2" s="1198"/>
      <c r="B2" s="1199"/>
      <c r="C2" s="722" t="s">
        <v>1385</v>
      </c>
      <c r="D2" s="723"/>
      <c r="E2" s="724"/>
      <c r="F2" s="725"/>
      <c r="G2" s="726"/>
      <c r="H2" s="715"/>
      <c r="I2" s="716"/>
      <c r="J2" s="716"/>
      <c r="K2" s="716"/>
      <c r="L2" s="716"/>
      <c r="M2" s="716"/>
      <c r="N2" s="716"/>
      <c r="O2" s="716"/>
      <c r="P2" s="716"/>
      <c r="Q2" s="716"/>
      <c r="R2" s="716"/>
      <c r="S2" s="716"/>
      <c r="T2" s="716"/>
      <c r="U2" s="716"/>
      <c r="V2" s="716"/>
      <c r="W2" s="716"/>
      <c r="X2" s="716"/>
      <c r="Y2" s="716"/>
      <c r="Z2" s="716"/>
      <c r="AA2" s="716"/>
      <c r="AB2" s="716"/>
      <c r="AC2" s="716"/>
    </row>
    <row r="3" spans="1:29" s="706" customFormat="1">
      <c r="A3" s="1198"/>
      <c r="B3" s="1199"/>
      <c r="C3" s="723"/>
      <c r="E3" s="1190" t="s">
        <v>2</v>
      </c>
      <c r="F3" s="1190"/>
      <c r="G3" s="1041" t="s">
        <v>1374</v>
      </c>
      <c r="H3" s="715"/>
      <c r="I3" s="716"/>
      <c r="J3" s="716"/>
      <c r="K3" s="716"/>
      <c r="L3" s="716"/>
      <c r="M3" s="716"/>
      <c r="N3" s="716"/>
      <c r="O3" s="716"/>
      <c r="P3" s="716"/>
      <c r="Q3" s="716"/>
      <c r="R3" s="716"/>
      <c r="S3" s="716"/>
      <c r="T3" s="716"/>
      <c r="U3" s="716"/>
      <c r="V3" s="716"/>
      <c r="W3" s="716"/>
      <c r="X3" s="716"/>
      <c r="Y3" s="716"/>
      <c r="Z3" s="716"/>
      <c r="AA3" s="716"/>
      <c r="AB3" s="716"/>
      <c r="AC3" s="716"/>
    </row>
    <row r="4" spans="1:29" s="706" customFormat="1" ht="36" customHeight="1">
      <c r="A4" s="1198"/>
      <c r="B4" s="1199"/>
      <c r="C4" s="728" t="s">
        <v>1357</v>
      </c>
      <c r="D4" s="729"/>
      <c r="E4" s="730" t="s">
        <v>3</v>
      </c>
      <c r="F4" s="731">
        <v>0.28570000000000001</v>
      </c>
      <c r="G4" s="732"/>
      <c r="H4" s="733"/>
      <c r="I4" s="782"/>
      <c r="J4" s="733"/>
      <c r="K4" s="733"/>
      <c r="L4" s="733"/>
      <c r="M4" s="733"/>
      <c r="N4" s="716"/>
      <c r="O4" s="716"/>
      <c r="P4" s="716"/>
      <c r="Q4" s="716"/>
      <c r="R4" s="716"/>
      <c r="S4" s="716"/>
      <c r="T4" s="716"/>
      <c r="U4" s="716"/>
      <c r="V4" s="716"/>
      <c r="W4" s="716"/>
      <c r="X4" s="716"/>
      <c r="Y4" s="716"/>
      <c r="Z4" s="716"/>
      <c r="AA4" s="716"/>
      <c r="AB4" s="716"/>
      <c r="AC4" s="716"/>
    </row>
    <row r="5" spans="1:29" s="706" customFormat="1" ht="15">
      <c r="A5" s="734"/>
      <c r="B5" s="735"/>
      <c r="C5" s="727"/>
      <c r="D5" s="736"/>
      <c r="E5" s="1191" t="s">
        <v>4</v>
      </c>
      <c r="F5" s="1191"/>
      <c r="G5" s="737">
        <v>47612747.360000014</v>
      </c>
      <c r="H5" s="715"/>
      <c r="I5" s="716"/>
      <c r="J5" s="716"/>
      <c r="K5" s="716"/>
      <c r="L5" s="716"/>
      <c r="M5" s="716"/>
      <c r="N5" s="716"/>
      <c r="O5" s="716"/>
      <c r="P5" s="716"/>
      <c r="Q5" s="716"/>
      <c r="R5" s="716"/>
      <c r="S5" s="716"/>
      <c r="T5" s="716"/>
      <c r="U5" s="716"/>
      <c r="V5" s="716"/>
      <c r="W5" s="716"/>
      <c r="X5" s="716"/>
      <c r="Y5" s="716"/>
      <c r="Z5" s="716"/>
      <c r="AA5" s="716"/>
      <c r="AB5" s="716"/>
      <c r="AC5" s="716"/>
    </row>
    <row r="6" spans="1:29" s="706" customFormat="1" ht="15" customHeight="1">
      <c r="A6" s="734"/>
      <c r="B6" s="735"/>
      <c r="C6" s="1188" t="s">
        <v>1391</v>
      </c>
      <c r="D6" s="736"/>
      <c r="E6" s="738"/>
      <c r="F6" s="739"/>
      <c r="G6" s="740"/>
      <c r="H6" s="715"/>
      <c r="I6" s="716"/>
      <c r="J6" s="716"/>
      <c r="K6" s="716"/>
      <c r="L6" s="716"/>
      <c r="M6" s="716"/>
      <c r="N6" s="716"/>
      <c r="O6" s="716"/>
      <c r="P6" s="716"/>
      <c r="Q6" s="716"/>
      <c r="R6" s="716"/>
      <c r="S6" s="716"/>
      <c r="T6" s="716"/>
      <c r="U6" s="716"/>
      <c r="V6" s="716"/>
      <c r="W6" s="716"/>
      <c r="X6" s="716"/>
      <c r="Y6" s="716"/>
      <c r="Z6" s="716"/>
      <c r="AA6" s="716"/>
      <c r="AB6" s="716"/>
      <c r="AC6" s="716"/>
    </row>
    <row r="7" spans="1:29" s="706" customFormat="1" ht="15.75">
      <c r="A7" s="741"/>
      <c r="B7" s="742"/>
      <c r="C7" s="743" t="s">
        <v>5</v>
      </c>
      <c r="D7" s="165"/>
      <c r="E7" s="1191" t="s">
        <v>6</v>
      </c>
      <c r="F7" s="1191"/>
      <c r="G7" s="1120" t="s">
        <v>1358</v>
      </c>
      <c r="H7" s="715"/>
      <c r="I7" s="716"/>
      <c r="J7" s="716"/>
      <c r="K7" s="716"/>
      <c r="L7" s="716"/>
      <c r="M7" s="716"/>
      <c r="N7" s="716"/>
      <c r="O7" s="716"/>
      <c r="P7" s="716"/>
      <c r="Q7" s="716"/>
      <c r="R7" s="716"/>
      <c r="S7" s="716"/>
      <c r="T7" s="716"/>
      <c r="U7" s="716"/>
      <c r="V7" s="716"/>
      <c r="W7" s="716"/>
      <c r="X7" s="716"/>
      <c r="Y7" s="716"/>
      <c r="Z7" s="716"/>
      <c r="AA7" s="716"/>
      <c r="AB7" s="716"/>
      <c r="AC7" s="716"/>
    </row>
    <row r="8" spans="1:29" ht="8.25" customHeight="1" thickBot="1">
      <c r="A8" s="744"/>
      <c r="B8" s="745"/>
      <c r="C8" s="746"/>
      <c r="D8" s="746"/>
      <c r="E8" s="747"/>
      <c r="F8" s="748"/>
      <c r="G8" s="749"/>
    </row>
    <row r="9" spans="1:29">
      <c r="A9" s="1206" t="s">
        <v>7</v>
      </c>
      <c r="B9" s="1208" t="s">
        <v>8</v>
      </c>
      <c r="C9" s="1209" t="s">
        <v>9</v>
      </c>
      <c r="D9" s="1210" t="s">
        <v>10</v>
      </c>
      <c r="E9" s="1212" t="s">
        <v>11</v>
      </c>
      <c r="F9" s="1192" t="s">
        <v>12</v>
      </c>
      <c r="G9" s="1193"/>
    </row>
    <row r="10" spans="1:29" s="707" customFormat="1" ht="13.5" thickBot="1">
      <c r="A10" s="1207"/>
      <c r="B10" s="1208"/>
      <c r="C10" s="1209"/>
      <c r="D10" s="1211"/>
      <c r="E10" s="1213"/>
      <c r="F10" s="750" t="s">
        <v>13</v>
      </c>
      <c r="G10" s="751" t="s">
        <v>14</v>
      </c>
      <c r="H10" s="752"/>
      <c r="I10" s="783"/>
      <c r="J10" s="783"/>
      <c r="K10" s="783"/>
      <c r="L10" s="783"/>
      <c r="M10" s="783"/>
      <c r="N10" s="783"/>
      <c r="O10" s="783"/>
      <c r="P10" s="783"/>
      <c r="Q10" s="783"/>
      <c r="R10" s="783"/>
      <c r="S10" s="783"/>
      <c r="T10" s="783"/>
      <c r="U10" s="783"/>
      <c r="V10" s="783"/>
      <c r="W10" s="783"/>
      <c r="X10" s="783"/>
      <c r="Y10" s="783"/>
      <c r="Z10" s="783"/>
      <c r="AA10" s="783"/>
      <c r="AB10" s="783"/>
      <c r="AC10" s="783"/>
    </row>
    <row r="11" spans="1:29" s="707" customFormat="1" ht="7.5" customHeight="1" thickBot="1">
      <c r="A11" s="1194"/>
      <c r="B11" s="1195"/>
      <c r="C11" s="1195"/>
      <c r="D11" s="753"/>
      <c r="E11" s="754"/>
      <c r="F11" s="755"/>
      <c r="G11" s="756"/>
      <c r="H11" s="752"/>
      <c r="I11" s="783"/>
      <c r="J11" s="783"/>
      <c r="K11" s="783"/>
      <c r="L11" s="783"/>
      <c r="M11" s="783"/>
      <c r="N11" s="783"/>
      <c r="O11" s="783"/>
      <c r="P11" s="783"/>
      <c r="Q11" s="783"/>
      <c r="R11" s="783"/>
      <c r="S11" s="783"/>
      <c r="T11" s="783"/>
      <c r="U11" s="783"/>
      <c r="V11" s="783"/>
      <c r="W11" s="783"/>
      <c r="X11" s="783"/>
      <c r="Y11" s="783"/>
      <c r="Z11" s="783"/>
      <c r="AA11" s="783"/>
      <c r="AB11" s="783"/>
      <c r="AC11" s="783"/>
    </row>
    <row r="12" spans="1:29" s="707" customFormat="1" ht="18" customHeight="1" thickBot="1">
      <c r="A12" s="757" t="s">
        <v>15</v>
      </c>
      <c r="B12" s="1200" t="s">
        <v>16</v>
      </c>
      <c r="C12" s="1200"/>
      <c r="D12" s="758"/>
      <c r="E12" s="759"/>
      <c r="F12" s="760"/>
      <c r="G12" s="761"/>
      <c r="H12" s="752"/>
      <c r="I12" s="783"/>
      <c r="J12" s="783"/>
      <c r="K12" s="783"/>
      <c r="L12" s="783"/>
      <c r="M12" s="783"/>
      <c r="N12" s="783"/>
      <c r="O12" s="783"/>
      <c r="P12" s="783"/>
      <c r="Q12" s="783"/>
      <c r="R12" s="783"/>
      <c r="S12" s="783"/>
      <c r="T12" s="783"/>
      <c r="U12" s="783"/>
      <c r="V12" s="783"/>
      <c r="W12" s="783"/>
      <c r="X12" s="783"/>
      <c r="Y12" s="783"/>
      <c r="Z12" s="783"/>
      <c r="AA12" s="783"/>
      <c r="AB12" s="783"/>
      <c r="AC12" s="783"/>
    </row>
    <row r="13" spans="1:29" s="707" customFormat="1" ht="63.75">
      <c r="A13" s="762">
        <v>1</v>
      </c>
      <c r="B13" s="763" t="s">
        <v>37</v>
      </c>
      <c r="C13" s="764" t="s">
        <v>735</v>
      </c>
      <c r="D13" s="765" t="s">
        <v>383</v>
      </c>
      <c r="E13" s="766">
        <v>96</v>
      </c>
      <c r="F13" s="767">
        <v>358.37</v>
      </c>
      <c r="G13" s="768">
        <v>34403.519999999997</v>
      </c>
      <c r="H13" s="752"/>
      <c r="I13" s="783"/>
      <c r="J13" s="783"/>
      <c r="K13" s="783"/>
      <c r="L13" s="783"/>
      <c r="M13" s="783"/>
      <c r="N13" s="783"/>
      <c r="O13" s="783"/>
      <c r="P13" s="783"/>
      <c r="Q13" s="783"/>
      <c r="R13" s="783"/>
      <c r="S13" s="783"/>
      <c r="T13" s="783"/>
      <c r="U13" s="783"/>
      <c r="V13" s="783"/>
      <c r="W13" s="783"/>
      <c r="X13" s="783"/>
      <c r="Y13" s="783"/>
      <c r="Z13" s="783"/>
      <c r="AA13" s="783"/>
      <c r="AB13" s="783"/>
      <c r="AC13" s="783"/>
    </row>
    <row r="14" spans="1:29" s="707" customFormat="1" ht="51">
      <c r="A14" s="769">
        <v>2</v>
      </c>
      <c r="B14" s="770" t="s">
        <v>42</v>
      </c>
      <c r="C14" s="771" t="s">
        <v>731</v>
      </c>
      <c r="D14" s="772" t="s">
        <v>383</v>
      </c>
      <c r="E14" s="766">
        <v>140551.42000000001</v>
      </c>
      <c r="F14" s="773">
        <v>2.23</v>
      </c>
      <c r="G14" s="774">
        <v>313429.65999999997</v>
      </c>
      <c r="H14" s="752"/>
      <c r="I14" s="783"/>
      <c r="J14" s="783"/>
      <c r="K14" s="783"/>
      <c r="L14" s="783"/>
      <c r="M14" s="783"/>
      <c r="N14" s="783"/>
      <c r="O14" s="783"/>
      <c r="P14" s="783"/>
      <c r="Q14" s="783"/>
      <c r="R14" s="783"/>
      <c r="S14" s="783"/>
      <c r="T14" s="783"/>
      <c r="U14" s="783"/>
      <c r="V14" s="783"/>
      <c r="W14" s="783"/>
      <c r="X14" s="783"/>
      <c r="Y14" s="783"/>
      <c r="Z14" s="783"/>
      <c r="AA14" s="783"/>
      <c r="AB14" s="783"/>
      <c r="AC14" s="783"/>
    </row>
    <row r="15" spans="1:29" s="707" customFormat="1" ht="38.25">
      <c r="A15" s="769">
        <v>3</v>
      </c>
      <c r="B15" s="770" t="s">
        <v>44</v>
      </c>
      <c r="C15" s="771" t="s">
        <v>734</v>
      </c>
      <c r="D15" s="772" t="s">
        <v>383</v>
      </c>
      <c r="E15" s="766">
        <v>220</v>
      </c>
      <c r="F15" s="773">
        <v>58.89</v>
      </c>
      <c r="G15" s="774">
        <v>12955.8</v>
      </c>
      <c r="H15" s="752"/>
      <c r="I15" s="783"/>
      <c r="J15" s="783"/>
      <c r="K15" s="783"/>
      <c r="L15" s="783"/>
      <c r="M15" s="783"/>
      <c r="N15" s="783"/>
      <c r="O15" s="783"/>
      <c r="P15" s="783"/>
      <c r="Q15" s="783"/>
      <c r="R15" s="783"/>
      <c r="S15" s="783"/>
      <c r="T15" s="783"/>
      <c r="U15" s="783"/>
      <c r="V15" s="783"/>
      <c r="W15" s="783"/>
      <c r="X15" s="783"/>
      <c r="Y15" s="783"/>
      <c r="Z15" s="783"/>
      <c r="AA15" s="783"/>
      <c r="AB15" s="783"/>
      <c r="AC15" s="783"/>
    </row>
    <row r="16" spans="1:29" s="707" customFormat="1" ht="30.75" customHeight="1">
      <c r="A16" s="769">
        <v>4</v>
      </c>
      <c r="B16" s="770" t="s">
        <v>47</v>
      </c>
      <c r="C16" s="771" t="s">
        <v>744</v>
      </c>
      <c r="D16" s="772" t="s">
        <v>383</v>
      </c>
      <c r="E16" s="766">
        <v>18</v>
      </c>
      <c r="F16" s="773">
        <v>465.82</v>
      </c>
      <c r="G16" s="774">
        <v>8384.76</v>
      </c>
      <c r="H16" s="752"/>
      <c r="I16" s="783"/>
      <c r="J16" s="783"/>
      <c r="K16" s="783"/>
      <c r="L16" s="783"/>
      <c r="M16" s="783"/>
      <c r="N16" s="783"/>
      <c r="O16" s="783"/>
      <c r="P16" s="783"/>
      <c r="Q16" s="783"/>
      <c r="R16" s="783"/>
      <c r="S16" s="783"/>
      <c r="T16" s="783"/>
      <c r="U16" s="783"/>
      <c r="V16" s="783"/>
      <c r="W16" s="783"/>
      <c r="X16" s="783"/>
      <c r="Y16" s="783"/>
      <c r="Z16" s="783"/>
      <c r="AA16" s="783"/>
      <c r="AB16" s="783"/>
      <c r="AC16" s="783"/>
    </row>
    <row r="17" spans="1:29" s="707" customFormat="1" ht="52.5" customHeight="1">
      <c r="A17" s="769">
        <v>5</v>
      </c>
      <c r="B17" s="770" t="s">
        <v>50</v>
      </c>
      <c r="C17" s="771" t="s">
        <v>733</v>
      </c>
      <c r="D17" s="772" t="s">
        <v>730</v>
      </c>
      <c r="E17" s="766">
        <v>14.036000000000003</v>
      </c>
      <c r="F17" s="773">
        <v>98707.8</v>
      </c>
      <c r="G17" s="774">
        <v>1385462.68</v>
      </c>
      <c r="H17" s="775"/>
      <c r="I17" s="783"/>
      <c r="J17" s="783"/>
      <c r="K17" s="783"/>
      <c r="L17" s="783"/>
      <c r="M17" s="783"/>
      <c r="N17" s="783"/>
      <c r="O17" s="783"/>
      <c r="P17" s="783"/>
      <c r="Q17" s="783"/>
      <c r="R17" s="783"/>
      <c r="S17" s="783"/>
      <c r="T17" s="783"/>
      <c r="U17" s="783"/>
      <c r="V17" s="783"/>
      <c r="W17" s="783"/>
      <c r="X17" s="783"/>
      <c r="Y17" s="783"/>
      <c r="Z17" s="783"/>
      <c r="AA17" s="783"/>
      <c r="AB17" s="783"/>
      <c r="AC17" s="783"/>
    </row>
    <row r="18" spans="1:29" s="707" customFormat="1" ht="59.25" customHeight="1">
      <c r="A18" s="769">
        <v>6</v>
      </c>
      <c r="B18" s="770" t="s">
        <v>55</v>
      </c>
      <c r="C18" s="771" t="s">
        <v>739</v>
      </c>
      <c r="D18" s="772" t="s">
        <v>397</v>
      </c>
      <c r="E18" s="766">
        <v>96</v>
      </c>
      <c r="F18" s="773">
        <v>950</v>
      </c>
      <c r="G18" s="774">
        <v>91200</v>
      </c>
      <c r="H18" s="752"/>
      <c r="I18" s="783"/>
      <c r="J18" s="783"/>
      <c r="K18" s="783"/>
      <c r="L18" s="783"/>
      <c r="M18" s="783"/>
      <c r="N18" s="783"/>
      <c r="O18" s="783"/>
      <c r="P18" s="783"/>
      <c r="Q18" s="783"/>
      <c r="R18" s="783"/>
      <c r="S18" s="783"/>
      <c r="T18" s="783"/>
      <c r="U18" s="783"/>
      <c r="V18" s="783"/>
      <c r="W18" s="783"/>
      <c r="X18" s="783"/>
      <c r="Y18" s="783"/>
      <c r="Z18" s="783"/>
      <c r="AA18" s="783"/>
      <c r="AB18" s="783"/>
      <c r="AC18" s="783"/>
    </row>
    <row r="19" spans="1:29" s="707" customFormat="1" ht="40.5" customHeight="1">
      <c r="A19" s="769">
        <v>7</v>
      </c>
      <c r="B19" s="770" t="s">
        <v>58</v>
      </c>
      <c r="C19" s="771" t="s">
        <v>740</v>
      </c>
      <c r="D19" s="772" t="s">
        <v>383</v>
      </c>
      <c r="E19" s="766">
        <v>48</v>
      </c>
      <c r="F19" s="773">
        <v>270.68</v>
      </c>
      <c r="G19" s="774">
        <v>12992.64</v>
      </c>
      <c r="H19" s="752"/>
      <c r="I19" s="783"/>
      <c r="J19" s="783"/>
      <c r="K19" s="783"/>
      <c r="L19" s="783"/>
      <c r="M19" s="783"/>
      <c r="N19" s="783"/>
      <c r="O19" s="783"/>
      <c r="P19" s="783"/>
      <c r="Q19" s="783"/>
      <c r="R19" s="783"/>
      <c r="S19" s="783"/>
      <c r="T19" s="783"/>
      <c r="U19" s="783"/>
      <c r="V19" s="783"/>
      <c r="W19" s="783"/>
      <c r="X19" s="783"/>
      <c r="Y19" s="783"/>
      <c r="Z19" s="783"/>
      <c r="AA19" s="783"/>
      <c r="AB19" s="783"/>
      <c r="AC19" s="783"/>
    </row>
    <row r="20" spans="1:29" s="707" customFormat="1" ht="53.25" customHeight="1">
      <c r="A20" s="769">
        <v>8</v>
      </c>
      <c r="B20" s="770" t="s">
        <v>59</v>
      </c>
      <c r="C20" s="771" t="s">
        <v>736</v>
      </c>
      <c r="D20" s="772" t="s">
        <v>397</v>
      </c>
      <c r="E20" s="766">
        <v>24</v>
      </c>
      <c r="F20" s="773">
        <v>515.62</v>
      </c>
      <c r="G20" s="774">
        <v>12374.88</v>
      </c>
      <c r="H20" s="752"/>
      <c r="I20" s="783"/>
      <c r="J20" s="783"/>
      <c r="K20" s="783"/>
      <c r="L20" s="783"/>
      <c r="M20" s="783"/>
      <c r="N20" s="783"/>
      <c r="O20" s="783"/>
      <c r="P20" s="783"/>
      <c r="Q20" s="783"/>
      <c r="R20" s="783"/>
      <c r="S20" s="783"/>
      <c r="T20" s="783"/>
      <c r="U20" s="783"/>
      <c r="V20" s="783"/>
      <c r="W20" s="783"/>
      <c r="X20" s="783"/>
      <c r="Y20" s="783"/>
      <c r="Z20" s="783"/>
      <c r="AA20" s="783"/>
      <c r="AB20" s="783"/>
      <c r="AC20" s="783"/>
    </row>
    <row r="21" spans="1:29" s="707" customFormat="1" ht="55.5" customHeight="1">
      <c r="A21" s="769">
        <v>9</v>
      </c>
      <c r="B21" s="770" t="s">
        <v>62</v>
      </c>
      <c r="C21" s="771" t="s">
        <v>737</v>
      </c>
      <c r="D21" s="772" t="s">
        <v>397</v>
      </c>
      <c r="E21" s="766">
        <v>48</v>
      </c>
      <c r="F21" s="773">
        <v>825</v>
      </c>
      <c r="G21" s="774">
        <v>39600</v>
      </c>
      <c r="H21" s="752"/>
      <c r="I21" s="783"/>
      <c r="J21" s="783"/>
      <c r="K21" s="783"/>
      <c r="L21" s="783"/>
      <c r="M21" s="783"/>
      <c r="N21" s="783"/>
      <c r="O21" s="783"/>
      <c r="P21" s="783"/>
      <c r="Q21" s="783"/>
      <c r="R21" s="783"/>
      <c r="S21" s="783"/>
      <c r="T21" s="783"/>
      <c r="U21" s="783"/>
      <c r="V21" s="783"/>
      <c r="W21" s="783"/>
      <c r="X21" s="783"/>
      <c r="Y21" s="783"/>
      <c r="Z21" s="783"/>
      <c r="AA21" s="783"/>
      <c r="AB21" s="783"/>
      <c r="AC21" s="783"/>
    </row>
    <row r="22" spans="1:29" s="707" customFormat="1" ht="51">
      <c r="A22" s="769">
        <v>10</v>
      </c>
      <c r="B22" s="770" t="s">
        <v>63</v>
      </c>
      <c r="C22" s="771" t="s">
        <v>738</v>
      </c>
      <c r="D22" s="772" t="s">
        <v>397</v>
      </c>
      <c r="E22" s="766">
        <v>24</v>
      </c>
      <c r="F22" s="773">
        <v>825</v>
      </c>
      <c r="G22" s="774">
        <v>19800</v>
      </c>
      <c r="H22" s="752"/>
      <c r="I22" s="783"/>
      <c r="J22" s="783"/>
      <c r="K22" s="783"/>
      <c r="L22" s="783"/>
      <c r="M22" s="783"/>
      <c r="N22" s="783"/>
      <c r="O22" s="783"/>
      <c r="P22" s="783"/>
      <c r="Q22" s="783"/>
      <c r="R22" s="783"/>
      <c r="S22" s="783"/>
      <c r="T22" s="783"/>
      <c r="U22" s="783"/>
      <c r="V22" s="783"/>
      <c r="W22" s="783"/>
      <c r="X22" s="783"/>
      <c r="Y22" s="783"/>
      <c r="Z22" s="783"/>
      <c r="AA22" s="783"/>
      <c r="AB22" s="783"/>
      <c r="AC22" s="783"/>
    </row>
    <row r="23" spans="1:29" s="707" customFormat="1" ht="15.75" customHeight="1">
      <c r="A23" s="769">
        <v>11</v>
      </c>
      <c r="B23" s="770" t="s">
        <v>64</v>
      </c>
      <c r="C23" s="771" t="s">
        <v>725</v>
      </c>
      <c r="D23" s="772" t="s">
        <v>411</v>
      </c>
      <c r="E23" s="766">
        <v>874.5</v>
      </c>
      <c r="F23" s="773">
        <v>167.09</v>
      </c>
      <c r="G23" s="774">
        <v>146120.20000000001</v>
      </c>
      <c r="H23" s="752"/>
      <c r="I23" s="783"/>
      <c r="J23" s="783"/>
      <c r="K23" s="783"/>
      <c r="L23" s="783"/>
      <c r="M23" s="783"/>
      <c r="N23" s="783"/>
      <c r="O23" s="783"/>
      <c r="P23" s="783"/>
      <c r="Q23" s="783"/>
      <c r="R23" s="783"/>
      <c r="S23" s="783"/>
      <c r="T23" s="783"/>
      <c r="U23" s="783"/>
      <c r="V23" s="783"/>
      <c r="W23" s="783"/>
      <c r="X23" s="783"/>
      <c r="Y23" s="783"/>
      <c r="Z23" s="783"/>
      <c r="AA23" s="783"/>
      <c r="AB23" s="783"/>
      <c r="AC23" s="783"/>
    </row>
    <row r="24" spans="1:29" s="707" customFormat="1" ht="20.25" customHeight="1">
      <c r="A24" s="769">
        <v>12</v>
      </c>
      <c r="B24" s="770" t="s">
        <v>68</v>
      </c>
      <c r="C24" s="771" t="s">
        <v>724</v>
      </c>
      <c r="D24" s="772" t="s">
        <v>10</v>
      </c>
      <c r="E24" s="766">
        <v>583</v>
      </c>
      <c r="F24" s="773">
        <v>765.92</v>
      </c>
      <c r="G24" s="774">
        <v>446531.36</v>
      </c>
      <c r="H24" s="752"/>
      <c r="I24" s="783"/>
      <c r="J24" s="783"/>
      <c r="K24" s="783"/>
      <c r="L24" s="783"/>
      <c r="M24" s="783"/>
      <c r="N24" s="783"/>
      <c r="O24" s="783"/>
      <c r="P24" s="783"/>
      <c r="Q24" s="783"/>
      <c r="R24" s="783"/>
      <c r="S24" s="783"/>
      <c r="T24" s="783"/>
      <c r="U24" s="783"/>
      <c r="V24" s="783"/>
      <c r="W24" s="783"/>
      <c r="X24" s="783"/>
      <c r="Y24" s="783"/>
      <c r="Z24" s="783"/>
      <c r="AA24" s="783"/>
      <c r="AB24" s="783"/>
      <c r="AC24" s="783"/>
    </row>
    <row r="25" spans="1:29" s="707" customFormat="1" ht="25.5">
      <c r="A25" s="769">
        <v>13</v>
      </c>
      <c r="B25" s="770" t="s">
        <v>70</v>
      </c>
      <c r="C25" s="771" t="s">
        <v>726</v>
      </c>
      <c r="D25" s="772" t="s">
        <v>10</v>
      </c>
      <c r="E25" s="766">
        <v>583</v>
      </c>
      <c r="F25" s="773">
        <v>513</v>
      </c>
      <c r="G25" s="774">
        <v>299079</v>
      </c>
      <c r="H25" s="752"/>
      <c r="I25" s="783"/>
      <c r="J25" s="783"/>
      <c r="K25" s="783"/>
      <c r="L25" s="783"/>
      <c r="M25" s="783"/>
      <c r="N25" s="783"/>
      <c r="O25" s="783"/>
      <c r="P25" s="783"/>
      <c r="Q25" s="783"/>
      <c r="R25" s="783"/>
      <c r="S25" s="783"/>
      <c r="T25" s="783"/>
      <c r="U25" s="783"/>
      <c r="V25" s="783"/>
      <c r="W25" s="783"/>
      <c r="X25" s="783"/>
      <c r="Y25" s="783"/>
      <c r="Z25" s="783"/>
      <c r="AA25" s="783"/>
      <c r="AB25" s="783"/>
      <c r="AC25" s="783"/>
    </row>
    <row r="26" spans="1:29" s="707" customFormat="1" ht="44.25" customHeight="1">
      <c r="A26" s="769">
        <v>14</v>
      </c>
      <c r="B26" s="770" t="s">
        <v>71</v>
      </c>
      <c r="C26" s="771" t="s">
        <v>742</v>
      </c>
      <c r="D26" s="772" t="s">
        <v>10</v>
      </c>
      <c r="E26" s="766">
        <v>9</v>
      </c>
      <c r="F26" s="773">
        <v>4093.07</v>
      </c>
      <c r="G26" s="774">
        <v>36837.629999999997</v>
      </c>
      <c r="H26" s="752"/>
      <c r="I26" s="783"/>
      <c r="J26" s="783"/>
      <c r="K26" s="783"/>
      <c r="L26" s="783"/>
      <c r="M26" s="783"/>
      <c r="N26" s="783"/>
      <c r="O26" s="783"/>
      <c r="P26" s="783"/>
      <c r="Q26" s="783"/>
      <c r="R26" s="783"/>
      <c r="S26" s="783"/>
      <c r="T26" s="783"/>
      <c r="U26" s="783"/>
      <c r="V26" s="783"/>
      <c r="W26" s="783"/>
      <c r="X26" s="783"/>
      <c r="Y26" s="783"/>
      <c r="Z26" s="783"/>
      <c r="AA26" s="783"/>
      <c r="AB26" s="783"/>
      <c r="AC26" s="783"/>
    </row>
    <row r="27" spans="1:29" s="707" customFormat="1" ht="32.25" customHeight="1">
      <c r="A27" s="769">
        <v>15</v>
      </c>
      <c r="B27" s="770" t="s">
        <v>72</v>
      </c>
      <c r="C27" s="771" t="s">
        <v>743</v>
      </c>
      <c r="D27" s="772" t="s">
        <v>10</v>
      </c>
      <c r="E27" s="766">
        <v>9</v>
      </c>
      <c r="F27" s="773">
        <v>2184.87</v>
      </c>
      <c r="G27" s="774">
        <v>19663.830000000002</v>
      </c>
      <c r="H27" s="752"/>
      <c r="I27" s="783"/>
      <c r="J27" s="783"/>
      <c r="K27" s="783"/>
      <c r="L27" s="783"/>
      <c r="M27" s="783"/>
      <c r="N27" s="783"/>
      <c r="O27" s="783"/>
      <c r="P27" s="783"/>
      <c r="Q27" s="783"/>
      <c r="R27" s="783"/>
      <c r="S27" s="783"/>
      <c r="T27" s="783"/>
      <c r="U27" s="783"/>
      <c r="V27" s="783"/>
      <c r="W27" s="783"/>
      <c r="X27" s="783"/>
      <c r="Y27" s="783"/>
      <c r="Z27" s="783"/>
      <c r="AA27" s="783"/>
      <c r="AB27" s="783"/>
      <c r="AC27" s="783"/>
    </row>
    <row r="28" spans="1:29" s="707" customFormat="1" ht="24.75" customHeight="1">
      <c r="A28" s="769">
        <v>16</v>
      </c>
      <c r="B28" s="770" t="s">
        <v>73</v>
      </c>
      <c r="C28" s="771" t="s">
        <v>775</v>
      </c>
      <c r="D28" s="772" t="s">
        <v>10</v>
      </c>
      <c r="E28" s="766">
        <v>16</v>
      </c>
      <c r="F28" s="773">
        <v>70.48</v>
      </c>
      <c r="G28" s="774">
        <v>1127.68</v>
      </c>
      <c r="H28" s="752"/>
      <c r="I28" s="783"/>
      <c r="J28" s="783"/>
      <c r="K28" s="783"/>
      <c r="L28" s="783"/>
      <c r="M28" s="783"/>
      <c r="N28" s="783"/>
      <c r="O28" s="783"/>
      <c r="P28" s="783"/>
      <c r="Q28" s="783"/>
      <c r="R28" s="783"/>
      <c r="S28" s="783"/>
      <c r="T28" s="783"/>
      <c r="U28" s="783"/>
      <c r="V28" s="783"/>
      <c r="W28" s="783"/>
      <c r="X28" s="783"/>
      <c r="Y28" s="783"/>
      <c r="Z28" s="783"/>
      <c r="AA28" s="783"/>
      <c r="AB28" s="783"/>
      <c r="AC28" s="783"/>
    </row>
    <row r="29" spans="1:29" s="707" customFormat="1" ht="30" customHeight="1">
      <c r="A29" s="769">
        <v>17</v>
      </c>
      <c r="B29" s="770" t="s">
        <v>76</v>
      </c>
      <c r="C29" s="771" t="s">
        <v>773</v>
      </c>
      <c r="D29" s="772" t="s">
        <v>419</v>
      </c>
      <c r="E29" s="766">
        <v>640</v>
      </c>
      <c r="F29" s="773">
        <v>29.16</v>
      </c>
      <c r="G29" s="774">
        <v>18662.400000000001</v>
      </c>
      <c r="H29" s="752"/>
      <c r="I29" s="783"/>
      <c r="J29" s="783"/>
      <c r="K29" s="783"/>
      <c r="L29" s="783"/>
      <c r="M29" s="783"/>
      <c r="N29" s="783"/>
      <c r="O29" s="783"/>
      <c r="P29" s="783"/>
      <c r="Q29" s="783"/>
      <c r="R29" s="783"/>
      <c r="S29" s="783"/>
      <c r="T29" s="783"/>
      <c r="U29" s="783"/>
      <c r="V29" s="783"/>
      <c r="W29" s="783"/>
      <c r="X29" s="783"/>
      <c r="Y29" s="783"/>
      <c r="Z29" s="783"/>
      <c r="AA29" s="783"/>
      <c r="AB29" s="783"/>
      <c r="AC29" s="783"/>
    </row>
    <row r="30" spans="1:29" s="707" customFormat="1" ht="22.5" customHeight="1">
      <c r="A30" s="769">
        <v>18</v>
      </c>
      <c r="B30" s="770" t="s">
        <v>78</v>
      </c>
      <c r="C30" s="771" t="s">
        <v>727</v>
      </c>
      <c r="D30" s="772" t="s">
        <v>10</v>
      </c>
      <c r="E30" s="766">
        <v>606</v>
      </c>
      <c r="F30" s="773">
        <v>54.09</v>
      </c>
      <c r="G30" s="774">
        <v>32778.54</v>
      </c>
      <c r="H30" s="752"/>
      <c r="I30" s="783"/>
      <c r="J30" s="783"/>
      <c r="K30" s="783"/>
      <c r="L30" s="783"/>
      <c r="M30" s="783"/>
      <c r="N30" s="783"/>
      <c r="O30" s="783"/>
      <c r="P30" s="783"/>
      <c r="Q30" s="783"/>
      <c r="R30" s="783"/>
      <c r="S30" s="783"/>
      <c r="T30" s="783"/>
      <c r="U30" s="783"/>
      <c r="V30" s="783"/>
      <c r="W30" s="783"/>
      <c r="X30" s="783"/>
      <c r="Y30" s="783"/>
      <c r="Z30" s="783"/>
      <c r="AA30" s="783"/>
      <c r="AB30" s="783"/>
      <c r="AC30" s="783"/>
    </row>
    <row r="31" spans="1:29" s="707" customFormat="1" ht="20.25" customHeight="1">
      <c r="A31" s="769">
        <v>19</v>
      </c>
      <c r="B31" s="770" t="s">
        <v>81</v>
      </c>
      <c r="C31" s="771" t="s">
        <v>728</v>
      </c>
      <c r="D31" s="772" t="s">
        <v>10</v>
      </c>
      <c r="E31" s="766">
        <v>1105</v>
      </c>
      <c r="F31" s="773">
        <v>110.81</v>
      </c>
      <c r="G31" s="774">
        <v>122445.05</v>
      </c>
      <c r="H31" s="752"/>
      <c r="I31" s="783"/>
      <c r="J31" s="783"/>
      <c r="K31" s="783"/>
      <c r="L31" s="783"/>
      <c r="M31" s="783"/>
      <c r="N31" s="783"/>
      <c r="O31" s="783"/>
      <c r="P31" s="783"/>
      <c r="Q31" s="783"/>
      <c r="R31" s="783"/>
      <c r="S31" s="783"/>
      <c r="T31" s="783"/>
      <c r="U31" s="783"/>
      <c r="V31" s="783"/>
      <c r="W31" s="783"/>
      <c r="X31" s="783"/>
      <c r="Y31" s="783"/>
      <c r="Z31" s="783"/>
      <c r="AA31" s="783"/>
      <c r="AB31" s="783"/>
      <c r="AC31" s="783"/>
    </row>
    <row r="32" spans="1:29" s="707" customFormat="1" ht="13.5" thickBot="1">
      <c r="A32" s="769"/>
      <c r="B32" s="776"/>
      <c r="C32" s="777"/>
      <c r="D32" s="778"/>
      <c r="E32" s="779" t="s">
        <v>17</v>
      </c>
      <c r="F32" s="780"/>
      <c r="G32" s="781">
        <v>3053849.6299999994</v>
      </c>
      <c r="H32" s="752">
        <v>3053849.6299999994</v>
      </c>
      <c r="I32" s="784" t="b">
        <v>1</v>
      </c>
      <c r="J32" s="783"/>
      <c r="K32" s="783"/>
      <c r="L32" s="783"/>
      <c r="M32" s="783"/>
      <c r="N32" s="783"/>
      <c r="O32" s="783"/>
      <c r="P32" s="783"/>
      <c r="Q32" s="783"/>
      <c r="R32" s="783"/>
      <c r="S32" s="783"/>
      <c r="T32" s="783"/>
      <c r="U32" s="783"/>
      <c r="V32" s="783"/>
      <c r="W32" s="783"/>
      <c r="X32" s="783"/>
      <c r="Y32" s="783"/>
      <c r="Z32" s="783"/>
      <c r="AA32" s="783"/>
      <c r="AB32" s="783"/>
      <c r="AC32" s="783"/>
    </row>
    <row r="33" spans="1:29" s="707" customFormat="1" ht="13.5" thickBot="1">
      <c r="A33" s="757" t="s">
        <v>18</v>
      </c>
      <c r="B33" s="1200" t="s">
        <v>19</v>
      </c>
      <c r="C33" s="1200"/>
      <c r="D33" s="758"/>
      <c r="E33" s="759"/>
      <c r="F33" s="760"/>
      <c r="G33" s="761"/>
      <c r="H33" s="752"/>
      <c r="J33" s="783"/>
      <c r="K33" s="783"/>
      <c r="L33" s="783"/>
      <c r="M33" s="783"/>
      <c r="N33" s="783"/>
      <c r="O33" s="783"/>
      <c r="P33" s="783"/>
      <c r="Q33" s="783"/>
      <c r="R33" s="783"/>
      <c r="S33" s="783"/>
      <c r="T33" s="783"/>
      <c r="U33" s="783"/>
      <c r="V33" s="783"/>
      <c r="W33" s="783"/>
      <c r="X33" s="783"/>
      <c r="Y33" s="783"/>
      <c r="Z33" s="783"/>
      <c r="AA33" s="783"/>
      <c r="AB33" s="783"/>
      <c r="AC33" s="783"/>
    </row>
    <row r="34" spans="1:29" s="707" customFormat="1" ht="51">
      <c r="A34" s="769">
        <v>20</v>
      </c>
      <c r="B34" s="770" t="s">
        <v>104</v>
      </c>
      <c r="C34" s="771" t="s">
        <v>746</v>
      </c>
      <c r="D34" s="772" t="s">
        <v>10</v>
      </c>
      <c r="E34" s="766">
        <v>273</v>
      </c>
      <c r="F34" s="773">
        <v>101.95</v>
      </c>
      <c r="G34" s="774">
        <v>27832.35</v>
      </c>
      <c r="H34" s="752"/>
      <c r="I34" s="783"/>
      <c r="J34" s="783"/>
      <c r="K34" s="783"/>
      <c r="L34" s="783"/>
      <c r="M34" s="783"/>
      <c r="N34" s="783"/>
      <c r="O34" s="783"/>
      <c r="P34" s="783"/>
      <c r="Q34" s="783"/>
      <c r="R34" s="783"/>
      <c r="S34" s="783"/>
      <c r="T34" s="783"/>
      <c r="U34" s="783"/>
      <c r="V34" s="783"/>
      <c r="W34" s="783"/>
      <c r="X34" s="783"/>
      <c r="Y34" s="783"/>
      <c r="Z34" s="783"/>
      <c r="AA34" s="783"/>
      <c r="AB34" s="783"/>
      <c r="AC34" s="783"/>
    </row>
    <row r="35" spans="1:29" s="707" customFormat="1" ht="38.25">
      <c r="A35" s="769">
        <v>21</v>
      </c>
      <c r="B35" s="770" t="s">
        <v>107</v>
      </c>
      <c r="C35" s="771" t="s">
        <v>747</v>
      </c>
      <c r="D35" s="772" t="s">
        <v>10</v>
      </c>
      <c r="E35" s="766">
        <v>301</v>
      </c>
      <c r="F35" s="773">
        <v>84.93</v>
      </c>
      <c r="G35" s="774">
        <v>25563.93</v>
      </c>
      <c r="H35" s="752"/>
      <c r="I35" s="783"/>
      <c r="J35" s="783"/>
      <c r="K35" s="783"/>
      <c r="L35" s="783"/>
      <c r="M35" s="783"/>
      <c r="N35" s="783"/>
      <c r="O35" s="783"/>
      <c r="P35" s="783"/>
      <c r="Q35" s="783"/>
      <c r="R35" s="783"/>
      <c r="S35" s="783"/>
      <c r="T35" s="783"/>
      <c r="U35" s="783"/>
      <c r="V35" s="783"/>
      <c r="W35" s="783"/>
      <c r="X35" s="783"/>
      <c r="Y35" s="783"/>
      <c r="Z35" s="783"/>
      <c r="AA35" s="783"/>
      <c r="AB35" s="783"/>
      <c r="AC35" s="783"/>
    </row>
    <row r="36" spans="1:29" s="707" customFormat="1" ht="38.25">
      <c r="A36" s="769">
        <v>22</v>
      </c>
      <c r="B36" s="770" t="s">
        <v>111</v>
      </c>
      <c r="C36" s="771" t="s">
        <v>741</v>
      </c>
      <c r="D36" s="772" t="s">
        <v>383</v>
      </c>
      <c r="E36" s="766">
        <v>15068</v>
      </c>
      <c r="F36" s="773">
        <v>2.21</v>
      </c>
      <c r="G36" s="774">
        <v>33300.28</v>
      </c>
      <c r="H36" s="752"/>
      <c r="I36" s="783"/>
      <c r="J36" s="783"/>
      <c r="K36" s="783"/>
      <c r="L36" s="783"/>
      <c r="M36" s="783"/>
      <c r="N36" s="783"/>
      <c r="O36" s="783"/>
      <c r="P36" s="783"/>
      <c r="Q36" s="783"/>
      <c r="R36" s="783"/>
      <c r="S36" s="783"/>
      <c r="T36" s="783"/>
      <c r="U36" s="783"/>
      <c r="V36" s="783"/>
      <c r="W36" s="783"/>
      <c r="X36" s="783"/>
      <c r="Y36" s="783"/>
      <c r="Z36" s="783"/>
      <c r="AA36" s="783"/>
      <c r="AB36" s="783"/>
      <c r="AC36" s="783"/>
    </row>
    <row r="37" spans="1:29" s="707" customFormat="1" ht="38.25">
      <c r="A37" s="769">
        <v>23</v>
      </c>
      <c r="B37" s="770" t="s">
        <v>114</v>
      </c>
      <c r="C37" s="771" t="s">
        <v>745</v>
      </c>
      <c r="D37" s="772" t="s">
        <v>411</v>
      </c>
      <c r="E37" s="766">
        <v>2972.76</v>
      </c>
      <c r="F37" s="773">
        <v>3.07</v>
      </c>
      <c r="G37" s="774">
        <v>9126.3700000000008</v>
      </c>
      <c r="H37" s="752"/>
      <c r="I37" s="783"/>
      <c r="J37" s="783"/>
      <c r="K37" s="783"/>
      <c r="L37" s="783"/>
      <c r="M37" s="783"/>
      <c r="N37" s="783"/>
      <c r="O37" s="783"/>
      <c r="P37" s="783"/>
      <c r="Q37" s="783"/>
      <c r="R37" s="783"/>
      <c r="S37" s="783"/>
      <c r="T37" s="783"/>
      <c r="U37" s="783"/>
      <c r="V37" s="783"/>
      <c r="W37" s="783"/>
      <c r="X37" s="783"/>
      <c r="Y37" s="783"/>
      <c r="Z37" s="783"/>
      <c r="AA37" s="783"/>
      <c r="AB37" s="783"/>
      <c r="AC37" s="783"/>
    </row>
    <row r="38" spans="1:29" s="707" customFormat="1" ht="25.5">
      <c r="A38" s="769">
        <v>24</v>
      </c>
      <c r="B38" s="770" t="s">
        <v>117</v>
      </c>
      <c r="C38" s="771" t="s">
        <v>748</v>
      </c>
      <c r="D38" s="772" t="s">
        <v>437</v>
      </c>
      <c r="E38" s="766">
        <v>1153.44</v>
      </c>
      <c r="F38" s="773">
        <v>50.21</v>
      </c>
      <c r="G38" s="774">
        <v>57914.22</v>
      </c>
      <c r="H38" s="752"/>
      <c r="I38" s="783"/>
      <c r="J38" s="783"/>
      <c r="K38" s="783"/>
      <c r="L38" s="783"/>
      <c r="M38" s="783"/>
      <c r="N38" s="783"/>
      <c r="O38" s="783"/>
      <c r="P38" s="783"/>
      <c r="Q38" s="783"/>
      <c r="R38" s="783"/>
      <c r="S38" s="783"/>
      <c r="T38" s="783"/>
      <c r="U38" s="783"/>
      <c r="V38" s="783"/>
      <c r="W38" s="783"/>
      <c r="X38" s="783"/>
      <c r="Y38" s="783"/>
      <c r="Z38" s="783"/>
      <c r="AA38" s="783"/>
      <c r="AB38" s="783"/>
      <c r="AC38" s="783"/>
    </row>
    <row r="39" spans="1:29" s="707" customFormat="1" ht="38.25">
      <c r="A39" s="769">
        <v>25</v>
      </c>
      <c r="B39" s="770" t="s">
        <v>120</v>
      </c>
      <c r="C39" s="771" t="s">
        <v>763</v>
      </c>
      <c r="D39" s="772" t="s">
        <v>437</v>
      </c>
      <c r="E39" s="766">
        <v>5562.93</v>
      </c>
      <c r="F39" s="773">
        <v>22.04</v>
      </c>
      <c r="G39" s="774">
        <v>122606.97</v>
      </c>
      <c r="H39" s="752"/>
      <c r="I39" s="783"/>
      <c r="J39" s="783"/>
      <c r="K39" s="783"/>
      <c r="L39" s="783"/>
      <c r="M39" s="783"/>
      <c r="N39" s="783"/>
      <c r="O39" s="783"/>
      <c r="P39" s="783"/>
      <c r="Q39" s="783"/>
      <c r="R39" s="783"/>
      <c r="S39" s="783"/>
      <c r="T39" s="783"/>
      <c r="U39" s="783"/>
      <c r="V39" s="783"/>
      <c r="W39" s="783"/>
      <c r="X39" s="783"/>
      <c r="Y39" s="783"/>
      <c r="Z39" s="783"/>
      <c r="AA39" s="783"/>
      <c r="AB39" s="783"/>
      <c r="AC39" s="783"/>
    </row>
    <row r="40" spans="1:29" s="707" customFormat="1" ht="51">
      <c r="A40" s="769">
        <v>26</v>
      </c>
      <c r="B40" s="770" t="s">
        <v>123</v>
      </c>
      <c r="C40" s="771" t="s">
        <v>764</v>
      </c>
      <c r="D40" s="772" t="s">
        <v>437</v>
      </c>
      <c r="E40" s="766">
        <v>3725.95</v>
      </c>
      <c r="F40" s="773">
        <v>18.36</v>
      </c>
      <c r="G40" s="774">
        <v>68408.44</v>
      </c>
      <c r="H40" s="752"/>
      <c r="I40" s="783"/>
      <c r="J40" s="783"/>
      <c r="K40" s="783"/>
      <c r="L40" s="783"/>
      <c r="M40" s="783"/>
      <c r="N40" s="783"/>
      <c r="O40" s="783"/>
      <c r="P40" s="783"/>
      <c r="Q40" s="783"/>
      <c r="R40" s="783"/>
      <c r="S40" s="783"/>
      <c r="T40" s="783"/>
      <c r="U40" s="783"/>
      <c r="V40" s="783"/>
      <c r="W40" s="783"/>
      <c r="X40" s="783"/>
      <c r="Y40" s="783"/>
      <c r="Z40" s="783"/>
      <c r="AA40" s="783"/>
      <c r="AB40" s="783"/>
      <c r="AC40" s="783"/>
    </row>
    <row r="41" spans="1:29" s="707" customFormat="1" ht="51">
      <c r="A41" s="769">
        <v>27</v>
      </c>
      <c r="B41" s="770" t="s">
        <v>124</v>
      </c>
      <c r="C41" s="771" t="s">
        <v>765</v>
      </c>
      <c r="D41" s="772" t="s">
        <v>437</v>
      </c>
      <c r="E41" s="766">
        <v>1309.77</v>
      </c>
      <c r="F41" s="773">
        <v>21.11</v>
      </c>
      <c r="G41" s="774">
        <v>27649.24</v>
      </c>
      <c r="H41" s="752"/>
      <c r="I41" s="783"/>
      <c r="J41" s="783"/>
      <c r="K41" s="783"/>
      <c r="L41" s="783"/>
      <c r="M41" s="783"/>
      <c r="N41" s="783"/>
      <c r="O41" s="783"/>
      <c r="P41" s="783"/>
      <c r="Q41" s="783"/>
      <c r="R41" s="783"/>
      <c r="S41" s="783"/>
      <c r="T41" s="783"/>
      <c r="U41" s="783"/>
      <c r="V41" s="783"/>
      <c r="W41" s="783"/>
      <c r="X41" s="783"/>
      <c r="Y41" s="783"/>
      <c r="Z41" s="783"/>
      <c r="AA41" s="783"/>
      <c r="AB41" s="783"/>
      <c r="AC41" s="783"/>
    </row>
    <row r="42" spans="1:29" s="707" customFormat="1" ht="51">
      <c r="A42" s="769">
        <v>28</v>
      </c>
      <c r="B42" s="770" t="s">
        <v>127</v>
      </c>
      <c r="C42" s="771" t="s">
        <v>766</v>
      </c>
      <c r="D42" s="772" t="s">
        <v>437</v>
      </c>
      <c r="E42" s="766">
        <v>107.75</v>
      </c>
      <c r="F42" s="773">
        <v>29.06</v>
      </c>
      <c r="G42" s="774">
        <v>3131.21</v>
      </c>
      <c r="H42" s="752"/>
      <c r="I42" s="783"/>
      <c r="J42" s="783"/>
      <c r="K42" s="783"/>
      <c r="L42" s="783"/>
      <c r="M42" s="783"/>
      <c r="N42" s="783"/>
      <c r="O42" s="783"/>
      <c r="P42" s="783"/>
      <c r="Q42" s="783"/>
      <c r="R42" s="783"/>
      <c r="S42" s="783"/>
      <c r="T42" s="783"/>
      <c r="U42" s="783"/>
      <c r="V42" s="783"/>
      <c r="W42" s="783"/>
      <c r="X42" s="783"/>
      <c r="Y42" s="783"/>
      <c r="Z42" s="783"/>
      <c r="AA42" s="783"/>
      <c r="AB42" s="783"/>
      <c r="AC42" s="783"/>
    </row>
    <row r="43" spans="1:29" s="707" customFormat="1" ht="51">
      <c r="A43" s="769">
        <v>29</v>
      </c>
      <c r="B43" s="770" t="s">
        <v>128</v>
      </c>
      <c r="C43" s="771" t="s">
        <v>767</v>
      </c>
      <c r="D43" s="772" t="s">
        <v>437</v>
      </c>
      <c r="E43" s="766">
        <v>1.83</v>
      </c>
      <c r="F43" s="773">
        <v>44.83</v>
      </c>
      <c r="G43" s="774">
        <v>82.03</v>
      </c>
      <c r="H43" s="752"/>
      <c r="I43" s="783"/>
      <c r="J43" s="783"/>
      <c r="K43" s="783"/>
      <c r="L43" s="783"/>
      <c r="M43" s="783"/>
      <c r="N43" s="783"/>
      <c r="O43" s="783"/>
      <c r="P43" s="783"/>
      <c r="Q43" s="783"/>
      <c r="R43" s="783"/>
      <c r="S43" s="783"/>
      <c r="T43" s="783"/>
      <c r="U43" s="783"/>
      <c r="V43" s="783"/>
      <c r="W43" s="783"/>
      <c r="X43" s="783"/>
      <c r="Y43" s="783"/>
      <c r="Z43" s="783"/>
      <c r="AA43" s="783"/>
      <c r="AB43" s="783"/>
      <c r="AC43" s="783"/>
    </row>
    <row r="44" spans="1:29" s="707" customFormat="1" ht="38.25">
      <c r="A44" s="769">
        <v>30</v>
      </c>
      <c r="B44" s="770" t="s">
        <v>750</v>
      </c>
      <c r="C44" s="771" t="s">
        <v>749</v>
      </c>
      <c r="D44" s="772" t="s">
        <v>437</v>
      </c>
      <c r="E44" s="766">
        <v>5049.95</v>
      </c>
      <c r="F44" s="773">
        <v>485.86</v>
      </c>
      <c r="G44" s="774">
        <v>2453568.7000000002</v>
      </c>
      <c r="H44" s="752"/>
      <c r="I44" s="783"/>
      <c r="J44" s="783"/>
      <c r="K44" s="783"/>
      <c r="L44" s="783"/>
      <c r="M44" s="783"/>
      <c r="N44" s="783"/>
      <c r="O44" s="783"/>
      <c r="P44" s="783"/>
      <c r="Q44" s="783"/>
      <c r="R44" s="783"/>
      <c r="S44" s="783"/>
      <c r="T44" s="783"/>
      <c r="U44" s="783"/>
      <c r="V44" s="783"/>
      <c r="W44" s="783"/>
      <c r="X44" s="783"/>
      <c r="Y44" s="783"/>
      <c r="Z44" s="783"/>
      <c r="AA44" s="783"/>
      <c r="AB44" s="783"/>
      <c r="AC44" s="783"/>
    </row>
    <row r="45" spans="1:29" s="707" customFormat="1" ht="38.25">
      <c r="A45" s="769">
        <v>31</v>
      </c>
      <c r="B45" s="770" t="s">
        <v>752</v>
      </c>
      <c r="C45" s="771" t="s">
        <v>751</v>
      </c>
      <c r="D45" s="772" t="s">
        <v>437</v>
      </c>
      <c r="E45" s="766">
        <v>903.29</v>
      </c>
      <c r="F45" s="773">
        <v>500.62</v>
      </c>
      <c r="G45" s="774">
        <v>452205.03</v>
      </c>
      <c r="H45" s="752"/>
      <c r="I45" s="783"/>
      <c r="J45" s="783"/>
      <c r="K45" s="783"/>
      <c r="L45" s="783"/>
      <c r="M45" s="783"/>
      <c r="N45" s="783"/>
      <c r="O45" s="783"/>
      <c r="P45" s="783"/>
      <c r="Q45" s="783"/>
      <c r="R45" s="783"/>
      <c r="S45" s="783"/>
      <c r="T45" s="783"/>
      <c r="U45" s="783"/>
      <c r="V45" s="783"/>
      <c r="W45" s="783"/>
      <c r="X45" s="783"/>
      <c r="Y45" s="783"/>
      <c r="Z45" s="783"/>
      <c r="AA45" s="783"/>
      <c r="AB45" s="783"/>
      <c r="AC45" s="783"/>
    </row>
    <row r="46" spans="1:29" s="707" customFormat="1" ht="38.25">
      <c r="A46" s="769">
        <v>32</v>
      </c>
      <c r="B46" s="770" t="s">
        <v>754</v>
      </c>
      <c r="C46" s="771" t="s">
        <v>753</v>
      </c>
      <c r="D46" s="772" t="s">
        <v>437</v>
      </c>
      <c r="E46" s="766">
        <v>74.31</v>
      </c>
      <c r="F46" s="773">
        <v>520.05999999999995</v>
      </c>
      <c r="G46" s="774">
        <v>38645.65</v>
      </c>
      <c r="H46" s="752"/>
      <c r="I46" s="783"/>
      <c r="J46" s="783"/>
      <c r="K46" s="783"/>
      <c r="L46" s="783"/>
      <c r="M46" s="783"/>
      <c r="N46" s="783"/>
      <c r="O46" s="783"/>
      <c r="P46" s="783"/>
      <c r="Q46" s="783"/>
      <c r="R46" s="783"/>
      <c r="S46" s="783"/>
      <c r="T46" s="783"/>
      <c r="U46" s="783"/>
      <c r="V46" s="783"/>
      <c r="W46" s="783"/>
      <c r="X46" s="783"/>
      <c r="Y46" s="783"/>
      <c r="Z46" s="783"/>
      <c r="AA46" s="783"/>
      <c r="AB46" s="783"/>
      <c r="AC46" s="783"/>
    </row>
    <row r="47" spans="1:29" s="707" customFormat="1" ht="38.25">
      <c r="A47" s="769">
        <v>33</v>
      </c>
      <c r="B47" s="770" t="s">
        <v>756</v>
      </c>
      <c r="C47" s="771" t="s">
        <v>755</v>
      </c>
      <c r="D47" s="772" t="s">
        <v>437</v>
      </c>
      <c r="E47" s="766">
        <v>1.26</v>
      </c>
      <c r="F47" s="773">
        <v>535.16</v>
      </c>
      <c r="G47" s="774">
        <v>674.3</v>
      </c>
      <c r="H47" s="752"/>
      <c r="I47" s="783"/>
      <c r="J47" s="783"/>
      <c r="K47" s="783"/>
      <c r="L47" s="783"/>
      <c r="M47" s="783"/>
      <c r="N47" s="783"/>
      <c r="O47" s="783"/>
      <c r="P47" s="783"/>
      <c r="Q47" s="783"/>
      <c r="R47" s="783"/>
      <c r="S47" s="783"/>
      <c r="T47" s="783"/>
      <c r="U47" s="783"/>
      <c r="V47" s="783"/>
      <c r="W47" s="783"/>
      <c r="X47" s="783"/>
      <c r="Y47" s="783"/>
      <c r="Z47" s="783"/>
      <c r="AA47" s="783"/>
      <c r="AB47" s="783"/>
      <c r="AC47" s="783"/>
    </row>
    <row r="48" spans="1:29" s="707" customFormat="1" ht="51">
      <c r="A48" s="769">
        <v>34</v>
      </c>
      <c r="B48" s="770" t="s">
        <v>129</v>
      </c>
      <c r="C48" s="771" t="s">
        <v>757</v>
      </c>
      <c r="D48" s="772" t="s">
        <v>437</v>
      </c>
      <c r="E48" s="766">
        <v>45.16</v>
      </c>
      <c r="F48" s="773">
        <v>1277.72</v>
      </c>
      <c r="G48" s="774">
        <v>57701.83</v>
      </c>
      <c r="H48" s="752"/>
      <c r="I48" s="783"/>
      <c r="J48" s="783"/>
      <c r="K48" s="783"/>
      <c r="L48" s="783"/>
      <c r="M48" s="783"/>
      <c r="N48" s="783"/>
      <c r="O48" s="783"/>
      <c r="P48" s="783"/>
      <c r="Q48" s="783"/>
      <c r="R48" s="783"/>
      <c r="S48" s="783"/>
      <c r="T48" s="783"/>
      <c r="U48" s="783"/>
      <c r="V48" s="783"/>
      <c r="W48" s="783"/>
      <c r="X48" s="783"/>
      <c r="Y48" s="783"/>
      <c r="Z48" s="783"/>
      <c r="AA48" s="783"/>
      <c r="AB48" s="783"/>
      <c r="AC48" s="783"/>
    </row>
    <row r="49" spans="1:29" s="707" customFormat="1" ht="51">
      <c r="A49" s="769">
        <v>35</v>
      </c>
      <c r="B49" s="770" t="s">
        <v>130</v>
      </c>
      <c r="C49" s="771" t="s">
        <v>758</v>
      </c>
      <c r="D49" s="772" t="s">
        <v>437</v>
      </c>
      <c r="E49" s="766">
        <v>3.71</v>
      </c>
      <c r="F49" s="773">
        <v>1328.27</v>
      </c>
      <c r="G49" s="774">
        <v>4927.88</v>
      </c>
      <c r="H49" s="752"/>
      <c r="I49" s="783"/>
      <c r="J49" s="783"/>
      <c r="K49" s="783"/>
      <c r="L49" s="783"/>
      <c r="M49" s="783"/>
      <c r="N49" s="783"/>
      <c r="O49" s="783"/>
      <c r="P49" s="783"/>
      <c r="Q49" s="783"/>
      <c r="R49" s="783"/>
      <c r="S49" s="783"/>
      <c r="T49" s="783"/>
      <c r="U49" s="783"/>
      <c r="V49" s="783"/>
      <c r="W49" s="783"/>
      <c r="X49" s="783"/>
      <c r="Y49" s="783"/>
      <c r="Z49" s="783"/>
      <c r="AA49" s="783"/>
      <c r="AB49" s="783"/>
      <c r="AC49" s="783"/>
    </row>
    <row r="50" spans="1:29" s="707" customFormat="1" ht="51">
      <c r="A50" s="769">
        <v>36</v>
      </c>
      <c r="B50" s="770" t="s">
        <v>131</v>
      </c>
      <c r="C50" s="771" t="s">
        <v>759</v>
      </c>
      <c r="D50" s="772" t="s">
        <v>437</v>
      </c>
      <c r="E50" s="766">
        <v>0.06</v>
      </c>
      <c r="F50" s="773">
        <v>1366.53</v>
      </c>
      <c r="G50" s="774">
        <v>81.99</v>
      </c>
      <c r="H50" s="752"/>
      <c r="I50" s="783"/>
      <c r="J50" s="783"/>
      <c r="K50" s="783"/>
      <c r="L50" s="783"/>
      <c r="M50" s="783"/>
      <c r="N50" s="783"/>
      <c r="O50" s="783"/>
      <c r="P50" s="783"/>
      <c r="Q50" s="783"/>
      <c r="R50" s="783"/>
      <c r="S50" s="783"/>
      <c r="T50" s="783"/>
      <c r="U50" s="783"/>
      <c r="V50" s="783"/>
      <c r="W50" s="783"/>
      <c r="X50" s="783"/>
      <c r="Y50" s="783"/>
      <c r="Z50" s="783"/>
      <c r="AA50" s="783"/>
      <c r="AB50" s="783"/>
      <c r="AC50" s="783"/>
    </row>
    <row r="51" spans="1:29" s="707" customFormat="1" ht="27" customHeight="1">
      <c r="A51" s="769">
        <v>37</v>
      </c>
      <c r="B51" s="770" t="s">
        <v>132</v>
      </c>
      <c r="C51" s="771" t="s">
        <v>762</v>
      </c>
      <c r="D51" s="772" t="s">
        <v>437</v>
      </c>
      <c r="E51" s="766">
        <v>8806.98</v>
      </c>
      <c r="F51" s="773">
        <v>116.79</v>
      </c>
      <c r="G51" s="774">
        <v>1028567.19</v>
      </c>
      <c r="H51" s="752"/>
      <c r="I51" s="783"/>
      <c r="J51" s="783"/>
      <c r="K51" s="783"/>
      <c r="L51" s="783"/>
      <c r="M51" s="783"/>
      <c r="N51" s="783"/>
      <c r="O51" s="783"/>
      <c r="P51" s="783"/>
      <c r="Q51" s="783"/>
      <c r="R51" s="783"/>
      <c r="S51" s="783"/>
      <c r="T51" s="783"/>
      <c r="U51" s="783"/>
      <c r="V51" s="783"/>
      <c r="W51" s="783"/>
      <c r="X51" s="783"/>
      <c r="Y51" s="783"/>
      <c r="Z51" s="783"/>
      <c r="AA51" s="783"/>
      <c r="AB51" s="783"/>
      <c r="AC51" s="783"/>
    </row>
    <row r="52" spans="1:29" s="707" customFormat="1" ht="30" customHeight="1">
      <c r="A52" s="769">
        <v>38</v>
      </c>
      <c r="B52" s="770" t="s">
        <v>136</v>
      </c>
      <c r="C52" s="771" t="s">
        <v>761</v>
      </c>
      <c r="D52" s="772" t="s">
        <v>437</v>
      </c>
      <c r="E52" s="766">
        <v>3793.07</v>
      </c>
      <c r="F52" s="773">
        <v>19.89</v>
      </c>
      <c r="G52" s="774">
        <v>75444.160000000003</v>
      </c>
      <c r="H52" s="752"/>
      <c r="I52" s="783"/>
      <c r="J52" s="783"/>
      <c r="K52" s="783"/>
      <c r="L52" s="783"/>
      <c r="M52" s="783"/>
      <c r="N52" s="783"/>
      <c r="O52" s="783"/>
      <c r="P52" s="783"/>
      <c r="Q52" s="783"/>
      <c r="R52" s="783"/>
      <c r="S52" s="783"/>
      <c r="T52" s="783"/>
      <c r="U52" s="783"/>
      <c r="V52" s="783"/>
      <c r="W52" s="783"/>
      <c r="X52" s="783"/>
      <c r="Y52" s="783"/>
      <c r="Z52" s="783"/>
      <c r="AA52" s="783"/>
      <c r="AB52" s="783"/>
      <c r="AC52" s="783"/>
    </row>
    <row r="53" spans="1:29" s="707" customFormat="1" ht="21.75" customHeight="1">
      <c r="A53" s="769">
        <v>39</v>
      </c>
      <c r="B53" s="770" t="s">
        <v>138</v>
      </c>
      <c r="C53" s="771" t="s">
        <v>808</v>
      </c>
      <c r="D53" s="772" t="s">
        <v>437</v>
      </c>
      <c r="E53" s="766">
        <v>1667.4599999999994</v>
      </c>
      <c r="F53" s="773">
        <v>104.42</v>
      </c>
      <c r="G53" s="774">
        <v>174116.17</v>
      </c>
      <c r="H53" s="752"/>
      <c r="I53" s="783"/>
      <c r="J53" s="783"/>
      <c r="K53" s="783"/>
      <c r="L53" s="783"/>
      <c r="M53" s="783"/>
      <c r="N53" s="783"/>
      <c r="O53" s="783"/>
      <c r="P53" s="783"/>
      <c r="Q53" s="783"/>
      <c r="R53" s="783"/>
      <c r="S53" s="783"/>
      <c r="T53" s="783"/>
      <c r="U53" s="783"/>
      <c r="V53" s="783"/>
      <c r="W53" s="783"/>
      <c r="X53" s="783"/>
      <c r="Y53" s="783"/>
      <c r="Z53" s="783"/>
      <c r="AA53" s="783"/>
      <c r="AB53" s="783"/>
      <c r="AC53" s="783"/>
    </row>
    <row r="54" spans="1:29" s="707" customFormat="1" ht="19.5" customHeight="1">
      <c r="A54" s="769">
        <v>40</v>
      </c>
      <c r="B54" s="770" t="s">
        <v>139</v>
      </c>
      <c r="C54" s="771" t="s">
        <v>807</v>
      </c>
      <c r="D54" s="772" t="s">
        <v>437</v>
      </c>
      <c r="E54" s="766">
        <v>149.12</v>
      </c>
      <c r="F54" s="773">
        <v>140.41999999999999</v>
      </c>
      <c r="G54" s="774">
        <v>20939.43</v>
      </c>
      <c r="H54" s="752"/>
      <c r="I54" s="783"/>
      <c r="J54" s="783"/>
      <c r="K54" s="783"/>
      <c r="L54" s="783"/>
      <c r="M54" s="783"/>
      <c r="N54" s="783"/>
      <c r="O54" s="783"/>
      <c r="P54" s="783"/>
      <c r="Q54" s="783"/>
      <c r="R54" s="783"/>
      <c r="S54" s="783"/>
      <c r="T54" s="783"/>
      <c r="U54" s="783"/>
      <c r="V54" s="783"/>
      <c r="W54" s="783"/>
      <c r="X54" s="783"/>
      <c r="Y54" s="783"/>
      <c r="Z54" s="783"/>
      <c r="AA54" s="783"/>
      <c r="AB54" s="783"/>
      <c r="AC54" s="783"/>
    </row>
    <row r="55" spans="1:29" s="707" customFormat="1" ht="25.5">
      <c r="A55" s="769">
        <v>41</v>
      </c>
      <c r="B55" s="770" t="s">
        <v>140</v>
      </c>
      <c r="C55" s="771" t="s">
        <v>833</v>
      </c>
      <c r="D55" s="772" t="s">
        <v>437</v>
      </c>
      <c r="E55" s="766">
        <v>18.649999999999999</v>
      </c>
      <c r="F55" s="773">
        <v>90.81</v>
      </c>
      <c r="G55" s="774">
        <v>1693.6</v>
      </c>
      <c r="H55" s="752"/>
      <c r="I55" s="783"/>
      <c r="J55" s="783"/>
      <c r="K55" s="783"/>
      <c r="L55" s="783"/>
      <c r="M55" s="783"/>
      <c r="N55" s="783"/>
      <c r="O55" s="783"/>
      <c r="P55" s="783"/>
      <c r="Q55" s="783"/>
      <c r="R55" s="783"/>
      <c r="S55" s="783"/>
      <c r="T55" s="783"/>
      <c r="U55" s="783"/>
      <c r="V55" s="783"/>
      <c r="W55" s="783"/>
      <c r="X55" s="783"/>
      <c r="Y55" s="783"/>
      <c r="Z55" s="783"/>
      <c r="AA55" s="783"/>
      <c r="AB55" s="783"/>
      <c r="AC55" s="783"/>
    </row>
    <row r="56" spans="1:29" s="707" customFormat="1" ht="51">
      <c r="A56" s="769">
        <v>42</v>
      </c>
      <c r="B56" s="770" t="s">
        <v>141</v>
      </c>
      <c r="C56" s="771" t="s">
        <v>774</v>
      </c>
      <c r="D56" s="772" t="s">
        <v>484</v>
      </c>
      <c r="E56" s="766">
        <v>27349.662</v>
      </c>
      <c r="F56" s="773">
        <v>10.47</v>
      </c>
      <c r="G56" s="774">
        <v>286350.96000000002</v>
      </c>
      <c r="H56" s="752"/>
      <c r="I56" s="783"/>
      <c r="J56" s="783"/>
      <c r="K56" s="783"/>
      <c r="L56" s="783"/>
      <c r="M56" s="783"/>
      <c r="N56" s="783"/>
      <c r="O56" s="783"/>
      <c r="P56" s="783"/>
      <c r="Q56" s="783"/>
      <c r="R56" s="783"/>
      <c r="S56" s="783"/>
      <c r="T56" s="783"/>
      <c r="U56" s="783"/>
      <c r="V56" s="783"/>
      <c r="W56" s="783"/>
      <c r="X56" s="783"/>
      <c r="Y56" s="783"/>
      <c r="Z56" s="783"/>
      <c r="AA56" s="783"/>
      <c r="AB56" s="783"/>
      <c r="AC56" s="783"/>
    </row>
    <row r="57" spans="1:29" s="707" customFormat="1" ht="38.25">
      <c r="A57" s="769">
        <v>43</v>
      </c>
      <c r="B57" s="770" t="s">
        <v>147</v>
      </c>
      <c r="C57" s="771" t="s">
        <v>772</v>
      </c>
      <c r="D57" s="772" t="s">
        <v>771</v>
      </c>
      <c r="E57" s="766">
        <v>683741.55</v>
      </c>
      <c r="F57" s="773">
        <v>1.74</v>
      </c>
      <c r="G57" s="774">
        <v>1189710.29</v>
      </c>
      <c r="H57" s="752"/>
      <c r="I57" s="783"/>
      <c r="J57" s="783"/>
      <c r="K57" s="783"/>
      <c r="L57" s="783"/>
      <c r="M57" s="783"/>
      <c r="N57" s="783"/>
      <c r="O57" s="783"/>
      <c r="P57" s="783"/>
      <c r="Q57" s="783"/>
      <c r="R57" s="783"/>
      <c r="S57" s="783"/>
      <c r="T57" s="783"/>
      <c r="U57" s="783"/>
      <c r="V57" s="783"/>
      <c r="W57" s="783"/>
      <c r="X57" s="783"/>
      <c r="Y57" s="783"/>
      <c r="Z57" s="783"/>
      <c r="AA57" s="783"/>
      <c r="AB57" s="783"/>
      <c r="AC57" s="783"/>
    </row>
    <row r="58" spans="1:29" s="707" customFormat="1" ht="51">
      <c r="A58" s="769">
        <v>44</v>
      </c>
      <c r="B58" s="770" t="s">
        <v>151</v>
      </c>
      <c r="C58" s="771" t="s">
        <v>723</v>
      </c>
      <c r="D58" s="772" t="s">
        <v>484</v>
      </c>
      <c r="E58" s="766">
        <v>27349.662</v>
      </c>
      <c r="F58" s="773">
        <v>15</v>
      </c>
      <c r="G58" s="774">
        <v>410244.93</v>
      </c>
      <c r="H58" s="752"/>
      <c r="I58" s="783"/>
      <c r="J58" s="783"/>
      <c r="K58" s="783"/>
      <c r="L58" s="783"/>
      <c r="M58" s="783"/>
      <c r="N58" s="783"/>
      <c r="O58" s="783"/>
      <c r="P58" s="783"/>
      <c r="Q58" s="783"/>
      <c r="R58" s="783"/>
      <c r="S58" s="783"/>
      <c r="T58" s="783"/>
      <c r="U58" s="783"/>
      <c r="V58" s="783"/>
      <c r="W58" s="783"/>
      <c r="X58" s="783"/>
      <c r="Y58" s="783"/>
      <c r="Z58" s="783"/>
      <c r="AA58" s="783"/>
      <c r="AB58" s="783"/>
      <c r="AC58" s="783"/>
    </row>
    <row r="59" spans="1:29" s="707" customFormat="1" ht="19.5" customHeight="1">
      <c r="A59" s="769">
        <v>45</v>
      </c>
      <c r="B59" s="770" t="s">
        <v>152</v>
      </c>
      <c r="C59" s="771" t="s">
        <v>782</v>
      </c>
      <c r="D59" s="772" t="s">
        <v>783</v>
      </c>
      <c r="E59" s="766">
        <v>7392</v>
      </c>
      <c r="F59" s="773">
        <v>6.08</v>
      </c>
      <c r="G59" s="774">
        <v>44943.360000000001</v>
      </c>
      <c r="H59" s="752"/>
      <c r="I59" s="783"/>
      <c r="J59" s="783"/>
      <c r="K59" s="783"/>
      <c r="L59" s="783"/>
      <c r="M59" s="783"/>
      <c r="N59" s="783"/>
      <c r="O59" s="783"/>
      <c r="P59" s="783"/>
      <c r="Q59" s="783"/>
      <c r="R59" s="783"/>
      <c r="S59" s="783"/>
      <c r="T59" s="783"/>
      <c r="U59" s="783"/>
      <c r="V59" s="783"/>
      <c r="W59" s="783"/>
      <c r="X59" s="783"/>
      <c r="Y59" s="783"/>
      <c r="Z59" s="783"/>
      <c r="AA59" s="783"/>
      <c r="AB59" s="783"/>
      <c r="AC59" s="783"/>
    </row>
    <row r="60" spans="1:29" s="707" customFormat="1" ht="63.75">
      <c r="A60" s="769">
        <v>46</v>
      </c>
      <c r="B60" s="770" t="s">
        <v>157</v>
      </c>
      <c r="C60" s="771" t="s">
        <v>805</v>
      </c>
      <c r="D60" s="772" t="s">
        <v>10</v>
      </c>
      <c r="E60" s="766">
        <v>534</v>
      </c>
      <c r="F60" s="773">
        <v>841.63</v>
      </c>
      <c r="G60" s="774">
        <v>449430.42</v>
      </c>
      <c r="H60" s="752"/>
      <c r="I60" s="783"/>
      <c r="K60" s="783"/>
      <c r="L60" s="783"/>
      <c r="M60" s="783"/>
      <c r="N60" s="783"/>
      <c r="O60" s="783"/>
      <c r="P60" s="783"/>
      <c r="Q60" s="783"/>
      <c r="R60" s="783"/>
      <c r="S60" s="783"/>
      <c r="T60" s="783"/>
      <c r="U60" s="783"/>
      <c r="V60" s="783"/>
      <c r="W60" s="783"/>
      <c r="X60" s="783"/>
      <c r="Y60" s="783"/>
      <c r="Z60" s="783"/>
      <c r="AA60" s="783"/>
      <c r="AB60" s="783"/>
      <c r="AC60" s="783"/>
    </row>
    <row r="61" spans="1:29" s="707" customFormat="1" ht="63" customHeight="1">
      <c r="A61" s="769">
        <v>47</v>
      </c>
      <c r="B61" s="770" t="s">
        <v>158</v>
      </c>
      <c r="C61" s="1187" t="s">
        <v>791</v>
      </c>
      <c r="D61" s="772" t="s">
        <v>411</v>
      </c>
      <c r="E61" s="766">
        <v>4948</v>
      </c>
      <c r="F61" s="773">
        <v>171.4</v>
      </c>
      <c r="G61" s="774">
        <v>848087.2</v>
      </c>
      <c r="H61" s="752"/>
      <c r="I61" s="783"/>
      <c r="K61" s="783"/>
      <c r="L61" s="783"/>
      <c r="M61" s="783"/>
      <c r="N61" s="783"/>
      <c r="O61" s="783"/>
      <c r="P61" s="783"/>
      <c r="Q61" s="783"/>
      <c r="R61" s="783"/>
      <c r="S61" s="783"/>
      <c r="T61" s="783"/>
      <c r="U61" s="783"/>
      <c r="V61" s="783"/>
      <c r="W61" s="783"/>
      <c r="X61" s="783"/>
      <c r="Y61" s="783"/>
      <c r="Z61" s="783"/>
      <c r="AA61" s="783"/>
      <c r="AB61" s="783"/>
      <c r="AC61" s="783"/>
    </row>
    <row r="62" spans="1:29" s="707" customFormat="1" ht="63" customHeight="1">
      <c r="A62" s="769">
        <v>48</v>
      </c>
      <c r="B62" s="770" t="s">
        <v>159</v>
      </c>
      <c r="C62" s="1187" t="s">
        <v>792</v>
      </c>
      <c r="D62" s="772" t="s">
        <v>411</v>
      </c>
      <c r="E62" s="766">
        <v>449</v>
      </c>
      <c r="F62" s="773">
        <v>247.47</v>
      </c>
      <c r="G62" s="774">
        <v>111114.03</v>
      </c>
      <c r="H62" s="752"/>
      <c r="I62" s="783"/>
      <c r="K62" s="783"/>
      <c r="L62" s="783"/>
      <c r="M62" s="783"/>
      <c r="N62" s="783"/>
      <c r="O62" s="783"/>
      <c r="P62" s="783"/>
      <c r="Q62" s="783"/>
      <c r="R62" s="783"/>
      <c r="S62" s="783"/>
      <c r="T62" s="783"/>
      <c r="U62" s="783"/>
      <c r="V62" s="783"/>
      <c r="W62" s="783"/>
      <c r="X62" s="783"/>
      <c r="Y62" s="783"/>
      <c r="Z62" s="783"/>
      <c r="AA62" s="783"/>
      <c r="AB62" s="783"/>
      <c r="AC62" s="783"/>
    </row>
    <row r="63" spans="1:29" s="707" customFormat="1" ht="63" customHeight="1">
      <c r="A63" s="769">
        <v>49</v>
      </c>
      <c r="B63" s="770" t="s">
        <v>162</v>
      </c>
      <c r="C63" s="1187" t="s">
        <v>793</v>
      </c>
      <c r="D63" s="772" t="s">
        <v>411</v>
      </c>
      <c r="E63" s="766">
        <v>2685</v>
      </c>
      <c r="F63" s="773">
        <v>145.68</v>
      </c>
      <c r="G63" s="774">
        <v>391150.8</v>
      </c>
      <c r="H63" s="752"/>
      <c r="I63" s="783"/>
      <c r="J63" s="783"/>
      <c r="K63" s="783"/>
      <c r="L63" s="783"/>
      <c r="M63" s="783"/>
      <c r="N63" s="783"/>
      <c r="O63" s="783"/>
      <c r="P63" s="783"/>
      <c r="Q63" s="783"/>
      <c r="R63" s="783"/>
      <c r="S63" s="783"/>
      <c r="T63" s="783"/>
      <c r="U63" s="783"/>
      <c r="V63" s="783"/>
      <c r="W63" s="783"/>
      <c r="X63" s="783"/>
      <c r="Y63" s="783"/>
      <c r="Z63" s="783"/>
      <c r="AA63" s="783"/>
      <c r="AB63" s="783"/>
      <c r="AC63" s="783"/>
    </row>
    <row r="64" spans="1:29" s="707" customFormat="1" ht="63" customHeight="1">
      <c r="A64" s="769">
        <v>50</v>
      </c>
      <c r="B64" s="770" t="s">
        <v>165</v>
      </c>
      <c r="C64" s="1187" t="s">
        <v>794</v>
      </c>
      <c r="D64" s="772" t="s">
        <v>411</v>
      </c>
      <c r="E64" s="766">
        <v>599</v>
      </c>
      <c r="F64" s="773">
        <v>283.97000000000003</v>
      </c>
      <c r="G64" s="774">
        <v>170098.03</v>
      </c>
      <c r="H64" s="715"/>
      <c r="I64" s="783"/>
      <c r="J64" s="783"/>
      <c r="K64" s="783"/>
      <c r="L64" s="783"/>
      <c r="M64" s="783"/>
      <c r="N64" s="783"/>
      <c r="O64" s="783"/>
      <c r="P64" s="783"/>
      <c r="Q64" s="783"/>
      <c r="R64" s="783"/>
      <c r="S64" s="783"/>
      <c r="T64" s="783"/>
      <c r="U64" s="783"/>
      <c r="V64" s="783"/>
      <c r="W64" s="783"/>
      <c r="X64" s="783"/>
      <c r="Y64" s="783"/>
      <c r="Z64" s="783"/>
      <c r="AA64" s="783"/>
      <c r="AB64" s="783"/>
      <c r="AC64" s="783"/>
    </row>
    <row r="65" spans="1:29" s="707" customFormat="1" ht="63" customHeight="1">
      <c r="A65" s="769">
        <v>51</v>
      </c>
      <c r="B65" s="770" t="s">
        <v>166</v>
      </c>
      <c r="C65" s="1187" t="s">
        <v>795</v>
      </c>
      <c r="D65" s="772" t="s">
        <v>411</v>
      </c>
      <c r="E65" s="766">
        <v>237</v>
      </c>
      <c r="F65" s="773">
        <v>379.16</v>
      </c>
      <c r="G65" s="774">
        <v>89860.92</v>
      </c>
      <c r="H65" s="752"/>
      <c r="I65" s="783"/>
      <c r="J65" s="783"/>
      <c r="K65" s="783"/>
      <c r="L65" s="783"/>
      <c r="M65" s="783"/>
      <c r="N65" s="783"/>
      <c r="O65" s="783"/>
      <c r="P65" s="783"/>
      <c r="Q65" s="783"/>
      <c r="R65" s="783"/>
      <c r="S65" s="783"/>
      <c r="T65" s="783"/>
      <c r="U65" s="783"/>
      <c r="V65" s="783"/>
      <c r="W65" s="783"/>
      <c r="X65" s="783"/>
      <c r="Y65" s="783"/>
      <c r="Z65" s="783"/>
      <c r="AA65" s="783"/>
      <c r="AB65" s="783"/>
      <c r="AC65" s="783"/>
    </row>
    <row r="66" spans="1:29" s="707" customFormat="1" ht="63" customHeight="1">
      <c r="A66" s="769">
        <v>52</v>
      </c>
      <c r="B66" s="770" t="s">
        <v>797</v>
      </c>
      <c r="C66" s="1187" t="s">
        <v>796</v>
      </c>
      <c r="D66" s="772" t="s">
        <v>411</v>
      </c>
      <c r="E66" s="766">
        <v>59</v>
      </c>
      <c r="F66" s="773">
        <v>620.75</v>
      </c>
      <c r="G66" s="774">
        <v>36624.25</v>
      </c>
      <c r="H66" s="752"/>
      <c r="I66" s="783"/>
      <c r="J66" s="783"/>
      <c r="K66" s="783"/>
      <c r="L66" s="783"/>
      <c r="M66" s="783"/>
      <c r="N66" s="783"/>
      <c r="O66" s="783"/>
      <c r="P66" s="783"/>
      <c r="Q66" s="783"/>
      <c r="R66" s="783"/>
      <c r="S66" s="783"/>
      <c r="T66" s="783"/>
      <c r="U66" s="783"/>
      <c r="V66" s="783"/>
      <c r="W66" s="783"/>
      <c r="X66" s="783"/>
      <c r="Y66" s="783"/>
      <c r="Z66" s="783"/>
      <c r="AA66" s="783"/>
      <c r="AB66" s="783"/>
      <c r="AC66" s="783"/>
    </row>
    <row r="67" spans="1:29" s="707" customFormat="1" ht="63" customHeight="1">
      <c r="A67" s="769">
        <v>53</v>
      </c>
      <c r="B67" s="770" t="s">
        <v>799</v>
      </c>
      <c r="C67" s="1187" t="s">
        <v>798</v>
      </c>
      <c r="D67" s="772" t="s">
        <v>411</v>
      </c>
      <c r="E67" s="766">
        <v>80</v>
      </c>
      <c r="F67" s="773">
        <v>339.29</v>
      </c>
      <c r="G67" s="774">
        <v>27143.200000000001</v>
      </c>
      <c r="H67" s="752"/>
      <c r="I67" s="783"/>
      <c r="J67" s="783"/>
      <c r="K67" s="783"/>
      <c r="L67" s="783"/>
      <c r="M67" s="783"/>
      <c r="N67" s="783"/>
      <c r="O67" s="783"/>
      <c r="P67" s="783"/>
      <c r="Q67" s="783"/>
      <c r="R67" s="783"/>
      <c r="S67" s="783"/>
      <c r="T67" s="783"/>
      <c r="U67" s="783"/>
      <c r="V67" s="783"/>
      <c r="W67" s="783"/>
      <c r="X67" s="783"/>
      <c r="Y67" s="783"/>
      <c r="Z67" s="783"/>
      <c r="AA67" s="783"/>
      <c r="AB67" s="783"/>
      <c r="AC67" s="783"/>
    </row>
    <row r="68" spans="1:29" s="707" customFormat="1" ht="36" customHeight="1">
      <c r="A68" s="769">
        <v>54</v>
      </c>
      <c r="B68" s="770" t="s">
        <v>167</v>
      </c>
      <c r="C68" s="1187" t="s">
        <v>800</v>
      </c>
      <c r="D68" s="772" t="s">
        <v>383</v>
      </c>
      <c r="E68" s="766">
        <v>416</v>
      </c>
      <c r="F68" s="773">
        <v>794.82</v>
      </c>
      <c r="G68" s="774">
        <v>330645.12</v>
      </c>
      <c r="H68" s="752"/>
      <c r="I68" s="783"/>
      <c r="J68" s="783"/>
      <c r="K68" s="783"/>
      <c r="L68" s="783"/>
      <c r="M68" s="783"/>
      <c r="N68" s="783"/>
      <c r="O68" s="783"/>
      <c r="P68" s="783"/>
      <c r="Q68" s="783"/>
      <c r="R68" s="783"/>
      <c r="S68" s="783"/>
      <c r="T68" s="783"/>
      <c r="U68" s="783"/>
      <c r="V68" s="783"/>
      <c r="W68" s="783"/>
      <c r="X68" s="783"/>
      <c r="Y68" s="783"/>
      <c r="Z68" s="783"/>
      <c r="AA68" s="783"/>
      <c r="AB68" s="783"/>
      <c r="AC68" s="783"/>
    </row>
    <row r="69" spans="1:29" s="707" customFormat="1" ht="25.5">
      <c r="A69" s="769">
        <v>55</v>
      </c>
      <c r="B69" s="770" t="s">
        <v>169</v>
      </c>
      <c r="C69" s="771" t="s">
        <v>801</v>
      </c>
      <c r="D69" s="772" t="s">
        <v>383</v>
      </c>
      <c r="E69" s="766">
        <v>249.6</v>
      </c>
      <c r="F69" s="773">
        <v>895.36</v>
      </c>
      <c r="G69" s="774">
        <v>223481.85</v>
      </c>
      <c r="H69" s="752"/>
      <c r="I69" s="783"/>
      <c r="J69" s="783"/>
      <c r="K69" s="783"/>
      <c r="L69" s="783"/>
      <c r="M69" s="783"/>
      <c r="N69" s="783"/>
      <c r="O69" s="783"/>
      <c r="P69" s="783"/>
      <c r="Q69" s="783"/>
      <c r="R69" s="783"/>
      <c r="S69" s="783"/>
      <c r="T69" s="783"/>
      <c r="U69" s="783"/>
      <c r="V69" s="783"/>
      <c r="W69" s="783"/>
      <c r="X69" s="783"/>
      <c r="Y69" s="783"/>
      <c r="Z69" s="783"/>
      <c r="AA69" s="783"/>
      <c r="AB69" s="783"/>
      <c r="AC69" s="783"/>
    </row>
    <row r="70" spans="1:29" s="707" customFormat="1" ht="63.75">
      <c r="A70" s="769">
        <v>56</v>
      </c>
      <c r="B70" s="770" t="s">
        <v>171</v>
      </c>
      <c r="C70" s="771" t="s">
        <v>802</v>
      </c>
      <c r="D70" s="772" t="s">
        <v>10</v>
      </c>
      <c r="E70" s="766">
        <v>264</v>
      </c>
      <c r="F70" s="773">
        <v>2374.9699999999998</v>
      </c>
      <c r="G70" s="774">
        <v>626992.07999999996</v>
      </c>
      <c r="H70" s="752"/>
      <c r="I70" s="783"/>
      <c r="J70" s="783"/>
      <c r="K70" s="783"/>
      <c r="L70" s="783"/>
      <c r="M70" s="783"/>
      <c r="N70" s="783"/>
      <c r="O70" s="783"/>
      <c r="P70" s="783"/>
      <c r="Q70" s="783"/>
      <c r="R70" s="783"/>
      <c r="S70" s="783"/>
      <c r="T70" s="783"/>
      <c r="U70" s="783"/>
      <c r="V70" s="783"/>
      <c r="W70" s="783"/>
      <c r="X70" s="783"/>
      <c r="Y70" s="783"/>
      <c r="Z70" s="783"/>
      <c r="AA70" s="783"/>
      <c r="AB70" s="783"/>
      <c r="AC70" s="783"/>
    </row>
    <row r="71" spans="1:29" s="707" customFormat="1" ht="63.75">
      <c r="A71" s="769">
        <v>57</v>
      </c>
      <c r="B71" s="770" t="s">
        <v>172</v>
      </c>
      <c r="C71" s="771" t="s">
        <v>803</v>
      </c>
      <c r="D71" s="772" t="s">
        <v>10</v>
      </c>
      <c r="E71" s="766">
        <v>7</v>
      </c>
      <c r="F71" s="773">
        <v>2505.23</v>
      </c>
      <c r="G71" s="774">
        <v>17536.61</v>
      </c>
      <c r="H71" s="752"/>
      <c r="I71" s="783"/>
      <c r="J71" s="783"/>
      <c r="K71" s="783"/>
      <c r="L71" s="783"/>
      <c r="M71" s="783"/>
      <c r="N71" s="783"/>
      <c r="O71" s="783"/>
      <c r="P71" s="783"/>
      <c r="Q71" s="783"/>
      <c r="R71" s="783"/>
      <c r="S71" s="783"/>
      <c r="T71" s="783"/>
      <c r="U71" s="783"/>
      <c r="V71" s="783"/>
      <c r="W71" s="783"/>
      <c r="X71" s="783"/>
      <c r="Y71" s="783"/>
      <c r="Z71" s="783"/>
      <c r="AA71" s="783"/>
      <c r="AB71" s="783"/>
      <c r="AC71" s="783"/>
    </row>
    <row r="72" spans="1:29" s="707" customFormat="1" ht="63.75">
      <c r="A72" s="769">
        <v>58</v>
      </c>
      <c r="B72" s="770" t="s">
        <v>173</v>
      </c>
      <c r="C72" s="771" t="s">
        <v>804</v>
      </c>
      <c r="D72" s="772" t="s">
        <v>10</v>
      </c>
      <c r="E72" s="766">
        <v>3</v>
      </c>
      <c r="F72" s="773">
        <v>3124.33</v>
      </c>
      <c r="G72" s="774">
        <v>9372.99</v>
      </c>
      <c r="H72" s="752"/>
      <c r="I72" s="783"/>
      <c r="J72" s="783"/>
      <c r="K72" s="783"/>
      <c r="L72" s="783"/>
      <c r="M72" s="783"/>
      <c r="N72" s="783"/>
      <c r="O72" s="783"/>
      <c r="P72" s="783"/>
      <c r="Q72" s="783"/>
      <c r="R72" s="783"/>
      <c r="S72" s="783"/>
      <c r="T72" s="783"/>
      <c r="U72" s="783"/>
      <c r="V72" s="783"/>
      <c r="W72" s="783"/>
      <c r="X72" s="783"/>
      <c r="Y72" s="783"/>
      <c r="Z72" s="783"/>
      <c r="AA72" s="783"/>
      <c r="AB72" s="783"/>
      <c r="AC72" s="783"/>
    </row>
    <row r="73" spans="1:29" s="707" customFormat="1" ht="38.25">
      <c r="A73" s="769">
        <v>59</v>
      </c>
      <c r="B73" s="770" t="s">
        <v>826</v>
      </c>
      <c r="C73" s="771" t="s">
        <v>825</v>
      </c>
      <c r="D73" s="772" t="s">
        <v>10</v>
      </c>
      <c r="E73" s="766">
        <v>3</v>
      </c>
      <c r="F73" s="773">
        <v>464.86</v>
      </c>
      <c r="G73" s="774">
        <v>1394.58</v>
      </c>
      <c r="H73" s="752"/>
      <c r="I73" s="783"/>
      <c r="J73" s="783"/>
      <c r="K73" s="783"/>
      <c r="L73" s="783"/>
      <c r="M73" s="783"/>
      <c r="N73" s="783"/>
      <c r="O73" s="783"/>
      <c r="P73" s="783"/>
      <c r="Q73" s="783"/>
      <c r="R73" s="783"/>
      <c r="S73" s="783"/>
      <c r="T73" s="783"/>
      <c r="U73" s="783"/>
      <c r="V73" s="783"/>
      <c r="W73" s="783"/>
      <c r="X73" s="783"/>
      <c r="Y73" s="783"/>
      <c r="Z73" s="783"/>
      <c r="AA73" s="783"/>
      <c r="AB73" s="783"/>
      <c r="AC73" s="783"/>
    </row>
    <row r="74" spans="1:29" s="707" customFormat="1" ht="38.25">
      <c r="A74" s="769">
        <v>60</v>
      </c>
      <c r="B74" s="770" t="s">
        <v>828</v>
      </c>
      <c r="C74" s="771" t="s">
        <v>827</v>
      </c>
      <c r="D74" s="772" t="s">
        <v>10</v>
      </c>
      <c r="E74" s="766">
        <v>5</v>
      </c>
      <c r="F74" s="773">
        <v>774.3</v>
      </c>
      <c r="G74" s="774">
        <v>3871.5</v>
      </c>
      <c r="H74" s="752"/>
      <c r="I74" s="783"/>
      <c r="J74" s="783"/>
      <c r="K74" s="783"/>
      <c r="L74" s="783"/>
      <c r="M74" s="783"/>
      <c r="N74" s="783"/>
      <c r="O74" s="783"/>
      <c r="P74" s="783"/>
      <c r="Q74" s="783"/>
      <c r="R74" s="783"/>
      <c r="S74" s="783"/>
      <c r="T74" s="783"/>
      <c r="U74" s="783"/>
      <c r="V74" s="783"/>
      <c r="W74" s="783"/>
      <c r="X74" s="783"/>
      <c r="Y74" s="783"/>
      <c r="Z74" s="783"/>
      <c r="AA74" s="783"/>
      <c r="AB74" s="783"/>
      <c r="AC74" s="783"/>
    </row>
    <row r="75" spans="1:29" s="707" customFormat="1" ht="38.25">
      <c r="A75" s="769">
        <v>61</v>
      </c>
      <c r="B75" s="770" t="s">
        <v>830</v>
      </c>
      <c r="C75" s="771" t="s">
        <v>829</v>
      </c>
      <c r="D75" s="772" t="s">
        <v>10</v>
      </c>
      <c r="E75" s="766">
        <v>1</v>
      </c>
      <c r="F75" s="773">
        <v>1175.05</v>
      </c>
      <c r="G75" s="774">
        <v>1175.05</v>
      </c>
      <c r="H75" s="752"/>
      <c r="I75" s="783"/>
      <c r="J75" s="783"/>
      <c r="K75" s="783"/>
      <c r="L75" s="783"/>
      <c r="M75" s="783"/>
      <c r="N75" s="783"/>
      <c r="O75" s="783"/>
      <c r="P75" s="783"/>
      <c r="Q75" s="783"/>
      <c r="R75" s="783"/>
      <c r="S75" s="783"/>
      <c r="T75" s="783"/>
      <c r="U75" s="783"/>
      <c r="V75" s="783"/>
      <c r="W75" s="783"/>
      <c r="X75" s="783"/>
      <c r="Y75" s="783"/>
      <c r="Z75" s="783"/>
      <c r="AA75" s="783"/>
      <c r="AB75" s="783"/>
      <c r="AC75" s="783"/>
    </row>
    <row r="76" spans="1:29" s="707" customFormat="1" ht="38.25">
      <c r="A76" s="769">
        <v>62</v>
      </c>
      <c r="B76" s="770" t="s">
        <v>179</v>
      </c>
      <c r="C76" s="771" t="s">
        <v>806</v>
      </c>
      <c r="D76" s="772" t="s">
        <v>10</v>
      </c>
      <c r="E76" s="766">
        <v>274</v>
      </c>
      <c r="F76" s="773">
        <v>412.23</v>
      </c>
      <c r="G76" s="774">
        <v>112951.02</v>
      </c>
      <c r="H76" s="752"/>
      <c r="I76" s="783"/>
      <c r="J76" s="783"/>
      <c r="K76" s="783"/>
      <c r="L76" s="783"/>
      <c r="M76" s="783"/>
      <c r="N76" s="783"/>
      <c r="O76" s="783"/>
      <c r="P76" s="783"/>
      <c r="Q76" s="783"/>
      <c r="R76" s="783"/>
      <c r="S76" s="783"/>
      <c r="T76" s="783"/>
      <c r="U76" s="783"/>
      <c r="V76" s="783"/>
      <c r="W76" s="783"/>
      <c r="X76" s="783"/>
      <c r="Y76" s="783"/>
      <c r="Z76" s="783"/>
      <c r="AA76" s="783"/>
      <c r="AB76" s="783"/>
      <c r="AC76" s="783"/>
    </row>
    <row r="77" spans="1:29" s="707" customFormat="1" ht="38.25">
      <c r="A77" s="769">
        <v>63</v>
      </c>
      <c r="B77" s="770" t="s">
        <v>181</v>
      </c>
      <c r="C77" s="771" t="s">
        <v>789</v>
      </c>
      <c r="D77" s="772" t="s">
        <v>383</v>
      </c>
      <c r="E77" s="766">
        <v>266.44</v>
      </c>
      <c r="F77" s="773">
        <v>266.54000000000002</v>
      </c>
      <c r="G77" s="774">
        <v>71016.91</v>
      </c>
      <c r="H77" s="752"/>
      <c r="I77" s="783"/>
      <c r="J77" s="783"/>
      <c r="K77" s="783"/>
      <c r="L77" s="783"/>
      <c r="M77" s="783"/>
      <c r="N77" s="783"/>
      <c r="O77" s="783"/>
      <c r="P77" s="783"/>
      <c r="Q77" s="783"/>
      <c r="R77" s="783"/>
      <c r="S77" s="783"/>
      <c r="T77" s="783"/>
      <c r="U77" s="783"/>
      <c r="V77" s="783"/>
      <c r="W77" s="783"/>
      <c r="X77" s="783"/>
      <c r="Y77" s="783"/>
      <c r="Z77" s="783"/>
      <c r="AA77" s="783"/>
      <c r="AB77" s="783"/>
      <c r="AC77" s="783"/>
    </row>
    <row r="78" spans="1:29" s="707" customFormat="1" ht="52.5" customHeight="1">
      <c r="A78" s="769">
        <v>64</v>
      </c>
      <c r="B78" s="770" t="s">
        <v>182</v>
      </c>
      <c r="C78" s="771" t="s">
        <v>790</v>
      </c>
      <c r="D78" s="772" t="s">
        <v>383</v>
      </c>
      <c r="E78" s="766">
        <v>17118.079999999998</v>
      </c>
      <c r="F78" s="773">
        <v>69.12</v>
      </c>
      <c r="G78" s="774">
        <v>1183201.68</v>
      </c>
      <c r="H78" s="752"/>
      <c r="I78" s="783"/>
      <c r="J78" s="783"/>
      <c r="K78" s="783"/>
      <c r="L78" s="783"/>
      <c r="M78" s="783"/>
      <c r="N78" s="783"/>
      <c r="O78" s="783"/>
      <c r="P78" s="783"/>
      <c r="Q78" s="783"/>
      <c r="R78" s="783"/>
      <c r="S78" s="783"/>
      <c r="T78" s="783"/>
      <c r="U78" s="783"/>
      <c r="V78" s="783"/>
      <c r="W78" s="783"/>
      <c r="X78" s="783"/>
      <c r="Y78" s="783"/>
      <c r="Z78" s="783"/>
      <c r="AA78" s="783"/>
      <c r="AB78" s="783"/>
      <c r="AC78" s="783"/>
    </row>
    <row r="79" spans="1:29" s="707" customFormat="1" ht="42.75" customHeight="1">
      <c r="A79" s="769">
        <v>65</v>
      </c>
      <c r="B79" s="770" t="s">
        <v>183</v>
      </c>
      <c r="C79" s="771" t="s">
        <v>819</v>
      </c>
      <c r="D79" s="772" t="s">
        <v>10</v>
      </c>
      <c r="E79" s="766">
        <v>628</v>
      </c>
      <c r="F79" s="773">
        <v>238.15</v>
      </c>
      <c r="G79" s="774">
        <v>149558.20000000001</v>
      </c>
      <c r="H79" s="752"/>
      <c r="I79" s="783"/>
      <c r="J79" s="783"/>
      <c r="K79" s="783"/>
      <c r="L79" s="783"/>
      <c r="M79" s="783"/>
      <c r="N79" s="783"/>
      <c r="O79" s="783"/>
      <c r="P79" s="783"/>
      <c r="Q79" s="783"/>
      <c r="R79" s="783"/>
      <c r="S79" s="783"/>
      <c r="T79" s="783"/>
      <c r="U79" s="783"/>
      <c r="V79" s="783"/>
      <c r="W79" s="783"/>
      <c r="X79" s="783"/>
      <c r="Y79" s="783"/>
      <c r="Z79" s="783"/>
      <c r="AA79" s="783"/>
      <c r="AB79" s="783"/>
      <c r="AC79" s="783"/>
    </row>
    <row r="80" spans="1:29" s="707" customFormat="1" ht="39.75" customHeight="1">
      <c r="A80" s="769">
        <v>66</v>
      </c>
      <c r="B80" s="770" t="s">
        <v>188</v>
      </c>
      <c r="C80" s="771" t="s">
        <v>820</v>
      </c>
      <c r="D80" s="772" t="s">
        <v>10</v>
      </c>
      <c r="E80" s="766">
        <v>314</v>
      </c>
      <c r="F80" s="773">
        <v>239.07</v>
      </c>
      <c r="G80" s="774">
        <v>75067.98</v>
      </c>
      <c r="H80" s="752"/>
      <c r="I80" s="783"/>
      <c r="J80" s="783"/>
      <c r="K80" s="783"/>
      <c r="L80" s="783"/>
      <c r="M80" s="783"/>
      <c r="N80" s="783"/>
      <c r="O80" s="783"/>
      <c r="P80" s="783"/>
      <c r="Q80" s="783"/>
      <c r="R80" s="783"/>
      <c r="S80" s="783"/>
      <c r="T80" s="783"/>
      <c r="U80" s="783"/>
      <c r="V80" s="783"/>
      <c r="W80" s="783"/>
      <c r="X80" s="783"/>
      <c r="Y80" s="783"/>
      <c r="Z80" s="783"/>
      <c r="AA80" s="783"/>
      <c r="AB80" s="783"/>
      <c r="AC80" s="783"/>
    </row>
    <row r="81" spans="1:29" s="707" customFormat="1" ht="13.5" thickBot="1">
      <c r="A81" s="769"/>
      <c r="B81" s="770"/>
      <c r="C81" s="771"/>
      <c r="D81" s="778"/>
      <c r="E81" s="779" t="s">
        <v>17</v>
      </c>
      <c r="F81" s="780"/>
      <c r="G81" s="781">
        <v>11545204.929999998</v>
      </c>
      <c r="H81" s="752">
        <v>11545204.929999998</v>
      </c>
      <c r="I81" s="784" t="b">
        <v>1</v>
      </c>
      <c r="J81" s="783"/>
      <c r="K81" s="783"/>
      <c r="L81" s="783"/>
      <c r="M81" s="783"/>
      <c r="N81" s="783"/>
      <c r="O81" s="783"/>
      <c r="P81" s="783"/>
      <c r="Q81" s="783"/>
      <c r="R81" s="783"/>
      <c r="S81" s="783"/>
      <c r="T81" s="783"/>
      <c r="U81" s="783"/>
      <c r="V81" s="783"/>
      <c r="W81" s="783"/>
      <c r="X81" s="783"/>
      <c r="Y81" s="783"/>
      <c r="Z81" s="783"/>
      <c r="AA81" s="783"/>
      <c r="AB81" s="783"/>
      <c r="AC81" s="783"/>
    </row>
    <row r="82" spans="1:29" s="707" customFormat="1" ht="13.5" thickBot="1">
      <c r="A82" s="757" t="s">
        <v>20</v>
      </c>
      <c r="B82" s="1200" t="s">
        <v>21</v>
      </c>
      <c r="C82" s="1200"/>
      <c r="D82" s="758"/>
      <c r="E82" s="759"/>
      <c r="F82" s="760"/>
      <c r="G82" s="761"/>
      <c r="H82" s="752"/>
      <c r="I82" s="783"/>
      <c r="J82" s="783"/>
      <c r="K82" s="783"/>
      <c r="L82" s="783"/>
      <c r="M82" s="783"/>
      <c r="N82" s="783"/>
      <c r="O82" s="783"/>
      <c r="P82" s="783"/>
      <c r="Q82" s="783"/>
      <c r="R82" s="783"/>
      <c r="S82" s="783"/>
      <c r="T82" s="783"/>
      <c r="U82" s="783"/>
      <c r="V82" s="783"/>
      <c r="W82" s="783"/>
      <c r="X82" s="783"/>
      <c r="Y82" s="783"/>
      <c r="Z82" s="783"/>
      <c r="AA82" s="783"/>
      <c r="AB82" s="783"/>
      <c r="AC82" s="783"/>
    </row>
    <row r="83" spans="1:29" s="707" customFormat="1" ht="31.5" customHeight="1">
      <c r="A83" s="769">
        <v>67</v>
      </c>
      <c r="B83" s="770" t="s">
        <v>190</v>
      </c>
      <c r="C83" s="771" t="s">
        <v>729</v>
      </c>
      <c r="D83" s="772" t="s">
        <v>383</v>
      </c>
      <c r="E83" s="766">
        <v>35137.760000000002</v>
      </c>
      <c r="F83" s="773">
        <v>14.77</v>
      </c>
      <c r="G83" s="774">
        <v>518984.71</v>
      </c>
      <c r="H83" s="752"/>
      <c r="I83" s="783"/>
      <c r="J83" s="849"/>
      <c r="K83" s="850"/>
      <c r="L83" s="783"/>
      <c r="M83" s="783"/>
      <c r="N83" s="783"/>
      <c r="O83" s="783"/>
      <c r="P83" s="783"/>
      <c r="Q83" s="783"/>
      <c r="R83" s="783"/>
      <c r="S83" s="783"/>
      <c r="T83" s="783"/>
      <c r="U83" s="783"/>
      <c r="V83" s="783"/>
      <c r="W83" s="783"/>
      <c r="X83" s="783"/>
      <c r="Y83" s="783"/>
      <c r="Z83" s="783"/>
      <c r="AA83" s="783"/>
      <c r="AB83" s="783"/>
      <c r="AC83" s="783"/>
    </row>
    <row r="84" spans="1:29" s="707" customFormat="1" ht="51">
      <c r="A84" s="769">
        <v>68</v>
      </c>
      <c r="B84" s="770" t="s">
        <v>104</v>
      </c>
      <c r="C84" s="771" t="s">
        <v>746</v>
      </c>
      <c r="D84" s="772" t="s">
        <v>10</v>
      </c>
      <c r="E84" s="766">
        <v>273</v>
      </c>
      <c r="F84" s="773">
        <v>101.95</v>
      </c>
      <c r="G84" s="774">
        <v>27832.35</v>
      </c>
      <c r="H84" s="752"/>
      <c r="I84" s="783"/>
      <c r="J84" s="783"/>
      <c r="K84" s="783"/>
      <c r="L84" s="783"/>
      <c r="M84" s="783"/>
      <c r="N84" s="783"/>
      <c r="O84" s="783"/>
      <c r="P84" s="783"/>
      <c r="Q84" s="783"/>
      <c r="R84" s="783"/>
      <c r="S84" s="783"/>
      <c r="T84" s="783"/>
      <c r="U84" s="783"/>
      <c r="V84" s="783"/>
      <c r="W84" s="783"/>
      <c r="X84" s="783"/>
      <c r="Y84" s="783"/>
      <c r="Z84" s="783"/>
      <c r="AA84" s="783"/>
      <c r="AB84" s="783"/>
      <c r="AC84" s="783"/>
    </row>
    <row r="85" spans="1:29" s="707" customFormat="1" ht="38.25">
      <c r="A85" s="769">
        <v>69</v>
      </c>
      <c r="B85" s="770" t="s">
        <v>107</v>
      </c>
      <c r="C85" s="771" t="s">
        <v>747</v>
      </c>
      <c r="D85" s="772" t="s">
        <v>10</v>
      </c>
      <c r="E85" s="766">
        <v>468.5</v>
      </c>
      <c r="F85" s="773">
        <v>84.93</v>
      </c>
      <c r="G85" s="774">
        <v>39789.699999999997</v>
      </c>
      <c r="H85" s="752"/>
      <c r="I85" s="851"/>
      <c r="J85" s="783"/>
      <c r="K85" s="783"/>
      <c r="L85" s="783"/>
      <c r="M85" s="783"/>
      <c r="N85" s="783"/>
      <c r="O85" s="783"/>
      <c r="P85" s="783"/>
      <c r="Q85" s="783"/>
      <c r="R85" s="783"/>
      <c r="S85" s="783"/>
      <c r="T85" s="783"/>
      <c r="U85" s="783"/>
      <c r="V85" s="783"/>
      <c r="W85" s="783"/>
      <c r="X85" s="783"/>
      <c r="Y85" s="783"/>
      <c r="Z85" s="783"/>
      <c r="AA85" s="783"/>
      <c r="AB85" s="783"/>
      <c r="AC85" s="783"/>
    </row>
    <row r="86" spans="1:29" s="707" customFormat="1" ht="38.25">
      <c r="A86" s="769">
        <v>70</v>
      </c>
      <c r="B86" s="770" t="s">
        <v>111</v>
      </c>
      <c r="C86" s="771" t="s">
        <v>741</v>
      </c>
      <c r="D86" s="772" t="s">
        <v>383</v>
      </c>
      <c r="E86" s="766">
        <v>23425.26</v>
      </c>
      <c r="F86" s="773">
        <v>2.21</v>
      </c>
      <c r="G86" s="774">
        <v>51769.82</v>
      </c>
      <c r="H86" s="752"/>
      <c r="I86" s="783"/>
      <c r="J86" s="783"/>
      <c r="K86" s="783"/>
      <c r="L86" s="783"/>
      <c r="M86" s="783"/>
      <c r="N86" s="783"/>
      <c r="O86" s="783"/>
      <c r="P86" s="783"/>
      <c r="Q86" s="783"/>
      <c r="R86" s="783"/>
      <c r="S86" s="783"/>
      <c r="T86" s="783"/>
      <c r="U86" s="783"/>
      <c r="V86" s="783"/>
      <c r="W86" s="783"/>
      <c r="X86" s="783"/>
      <c r="Y86" s="783"/>
      <c r="Z86" s="783"/>
      <c r="AA86" s="783"/>
      <c r="AB86" s="783"/>
      <c r="AC86" s="783"/>
    </row>
    <row r="87" spans="1:29" s="707" customFormat="1" ht="38.25">
      <c r="A87" s="769">
        <v>71</v>
      </c>
      <c r="B87" s="770" t="s">
        <v>114</v>
      </c>
      <c r="C87" s="771" t="s">
        <v>745</v>
      </c>
      <c r="D87" s="772" t="s">
        <v>411</v>
      </c>
      <c r="E87" s="766">
        <v>819.88</v>
      </c>
      <c r="F87" s="773">
        <v>3.07</v>
      </c>
      <c r="G87" s="774">
        <v>2517.0300000000002</v>
      </c>
      <c r="H87" s="752"/>
      <c r="I87" s="783"/>
      <c r="J87" s="783"/>
      <c r="K87" s="783"/>
      <c r="L87" s="783"/>
      <c r="M87" s="783"/>
      <c r="N87" s="783"/>
      <c r="O87" s="783"/>
      <c r="P87" s="783"/>
      <c r="Q87" s="783"/>
      <c r="R87" s="783"/>
      <c r="S87" s="783"/>
      <c r="T87" s="783"/>
      <c r="U87" s="783"/>
      <c r="V87" s="783"/>
      <c r="W87" s="783"/>
      <c r="X87" s="783"/>
      <c r="Y87" s="783"/>
      <c r="Z87" s="783"/>
      <c r="AA87" s="783"/>
      <c r="AB87" s="783"/>
      <c r="AC87" s="783"/>
    </row>
    <row r="88" spans="1:29" s="707" customFormat="1" ht="38.25">
      <c r="A88" s="769">
        <v>72</v>
      </c>
      <c r="B88" s="770" t="s">
        <v>199</v>
      </c>
      <c r="C88" s="771" t="s">
        <v>760</v>
      </c>
      <c r="D88" s="772" t="s">
        <v>437</v>
      </c>
      <c r="E88" s="766">
        <v>7027.4332000000004</v>
      </c>
      <c r="F88" s="773">
        <v>66.459999999999994</v>
      </c>
      <c r="G88" s="774">
        <v>467043.21</v>
      </c>
      <c r="H88" s="752"/>
      <c r="I88" s="783"/>
      <c r="J88" s="783"/>
      <c r="K88" s="783"/>
      <c r="L88" s="783"/>
      <c r="M88" s="783"/>
      <c r="N88" s="783"/>
      <c r="O88" s="783"/>
      <c r="P88" s="783"/>
      <c r="Q88" s="783"/>
      <c r="R88" s="783"/>
      <c r="S88" s="783"/>
      <c r="T88" s="783"/>
      <c r="U88" s="783"/>
      <c r="V88" s="783"/>
      <c r="W88" s="783"/>
      <c r="X88" s="783"/>
      <c r="Y88" s="783"/>
      <c r="Z88" s="783"/>
      <c r="AA88" s="783"/>
      <c r="AB88" s="783"/>
      <c r="AC88" s="783"/>
    </row>
    <row r="89" spans="1:29" s="707" customFormat="1" ht="25.5">
      <c r="A89" s="769">
        <v>73</v>
      </c>
      <c r="B89" s="770" t="s">
        <v>201</v>
      </c>
      <c r="C89" s="771" t="s">
        <v>770</v>
      </c>
      <c r="D89" s="772" t="s">
        <v>437</v>
      </c>
      <c r="E89" s="766">
        <v>38189.610000000008</v>
      </c>
      <c r="F89" s="773">
        <v>7.09</v>
      </c>
      <c r="G89" s="774">
        <v>270764.33</v>
      </c>
      <c r="H89" s="752"/>
      <c r="I89" s="783"/>
      <c r="J89" s="783"/>
      <c r="K89" s="783"/>
      <c r="L89" s="783"/>
      <c r="M89" s="783"/>
      <c r="N89" s="783"/>
      <c r="O89" s="783"/>
      <c r="P89" s="783"/>
      <c r="Q89" s="783"/>
      <c r="R89" s="783"/>
      <c r="S89" s="783"/>
      <c r="T89" s="783"/>
      <c r="U89" s="783"/>
      <c r="V89" s="783"/>
      <c r="W89" s="783"/>
      <c r="X89" s="783"/>
      <c r="Y89" s="783"/>
      <c r="Z89" s="783"/>
      <c r="AA89" s="783"/>
      <c r="AB89" s="783"/>
      <c r="AC89" s="783"/>
    </row>
    <row r="90" spans="1:29" s="707" customFormat="1" ht="55.5" customHeight="1">
      <c r="A90" s="769">
        <v>74</v>
      </c>
      <c r="B90" s="770" t="s">
        <v>141</v>
      </c>
      <c r="C90" s="771" t="s">
        <v>774</v>
      </c>
      <c r="D90" s="772" t="s">
        <v>484</v>
      </c>
      <c r="E90" s="766">
        <v>71600.36</v>
      </c>
      <c r="F90" s="773">
        <v>10.47</v>
      </c>
      <c r="G90" s="774">
        <v>749655.76</v>
      </c>
      <c r="H90" s="752"/>
      <c r="I90" s="783"/>
      <c r="J90" s="783"/>
      <c r="K90" s="783"/>
      <c r="L90" s="783"/>
      <c r="M90" s="783"/>
      <c r="N90" s="783"/>
      <c r="O90" s="783"/>
      <c r="P90" s="783"/>
      <c r="Q90" s="783"/>
      <c r="R90" s="783"/>
      <c r="S90" s="783"/>
      <c r="T90" s="783"/>
      <c r="U90" s="783"/>
      <c r="V90" s="783"/>
      <c r="W90" s="783"/>
      <c r="X90" s="783"/>
      <c r="Y90" s="783"/>
      <c r="Z90" s="783"/>
      <c r="AA90" s="783"/>
      <c r="AB90" s="783"/>
      <c r="AC90" s="783"/>
    </row>
    <row r="91" spans="1:29" s="707" customFormat="1" ht="42.75" customHeight="1">
      <c r="A91" s="769">
        <v>75</v>
      </c>
      <c r="B91" s="770" t="s">
        <v>147</v>
      </c>
      <c r="C91" s="771" t="s">
        <v>772</v>
      </c>
      <c r="D91" s="772" t="s">
        <v>771</v>
      </c>
      <c r="E91" s="766">
        <v>1731617.7</v>
      </c>
      <c r="F91" s="773">
        <v>1.74</v>
      </c>
      <c r="G91" s="774">
        <v>3013014.79</v>
      </c>
      <c r="H91" s="752"/>
      <c r="I91" s="783"/>
      <c r="J91" s="783"/>
      <c r="K91" s="783"/>
      <c r="L91" s="783"/>
      <c r="M91" s="783"/>
      <c r="N91" s="783"/>
      <c r="O91" s="783"/>
      <c r="P91" s="783"/>
      <c r="Q91" s="783"/>
      <c r="R91" s="783"/>
      <c r="S91" s="783"/>
      <c r="T91" s="783"/>
      <c r="U91" s="783"/>
      <c r="V91" s="783"/>
      <c r="W91" s="783"/>
      <c r="X91" s="783"/>
      <c r="Y91" s="783"/>
      <c r="Z91" s="783"/>
      <c r="AA91" s="783"/>
      <c r="AB91" s="783"/>
      <c r="AC91" s="783"/>
    </row>
    <row r="92" spans="1:29" s="707" customFormat="1" ht="22.5" customHeight="1">
      <c r="A92" s="769">
        <v>76</v>
      </c>
      <c r="B92" s="770" t="s">
        <v>206</v>
      </c>
      <c r="C92" s="771" t="s">
        <v>776</v>
      </c>
      <c r="D92" s="772" t="s">
        <v>484</v>
      </c>
      <c r="E92" s="766">
        <v>71600.36</v>
      </c>
      <c r="F92" s="773">
        <v>0.79</v>
      </c>
      <c r="G92" s="774">
        <v>56564.28</v>
      </c>
      <c r="H92" s="752"/>
      <c r="I92" s="783"/>
      <c r="J92" s="783"/>
      <c r="K92" s="783"/>
      <c r="L92" s="783"/>
      <c r="M92" s="783"/>
      <c r="N92" s="783"/>
      <c r="O92" s="783"/>
      <c r="P92" s="783"/>
      <c r="Q92" s="783"/>
      <c r="R92" s="783"/>
      <c r="S92" s="783"/>
      <c r="T92" s="783"/>
      <c r="U92" s="783"/>
      <c r="V92" s="783"/>
      <c r="W92" s="783"/>
      <c r="X92" s="783"/>
      <c r="Y92" s="783"/>
      <c r="Z92" s="783"/>
      <c r="AA92" s="783"/>
      <c r="AB92" s="783"/>
      <c r="AC92" s="783"/>
    </row>
    <row r="93" spans="1:29" s="707" customFormat="1" ht="59.25" customHeight="1">
      <c r="A93" s="769">
        <v>77</v>
      </c>
      <c r="B93" s="770" t="s">
        <v>151</v>
      </c>
      <c r="C93" s="771" t="s">
        <v>723</v>
      </c>
      <c r="D93" s="772" t="s">
        <v>484</v>
      </c>
      <c r="E93" s="766">
        <v>71600.36</v>
      </c>
      <c r="F93" s="773">
        <v>15</v>
      </c>
      <c r="G93" s="774">
        <v>1074005.3999999999</v>
      </c>
      <c r="H93" s="752"/>
      <c r="I93" s="783"/>
      <c r="J93" s="783"/>
      <c r="K93" s="783"/>
      <c r="L93" s="783"/>
      <c r="M93" s="783"/>
      <c r="N93" s="783"/>
      <c r="O93" s="783"/>
      <c r="P93" s="783"/>
      <c r="Q93" s="783"/>
      <c r="R93" s="783"/>
      <c r="S93" s="783"/>
      <c r="T93" s="783"/>
      <c r="U93" s="783"/>
      <c r="V93" s="783"/>
      <c r="W93" s="783"/>
      <c r="X93" s="783"/>
      <c r="Y93" s="783"/>
      <c r="Z93" s="783"/>
      <c r="AA93" s="783"/>
      <c r="AB93" s="783"/>
      <c r="AC93" s="783"/>
    </row>
    <row r="94" spans="1:29" s="707" customFormat="1" ht="34.5" customHeight="1">
      <c r="A94" s="769">
        <v>78</v>
      </c>
      <c r="B94" s="770" t="s">
        <v>208</v>
      </c>
      <c r="C94" s="771" t="s">
        <v>781</v>
      </c>
      <c r="D94" s="772" t="s">
        <v>10</v>
      </c>
      <c r="E94" s="766">
        <v>70</v>
      </c>
      <c r="F94" s="773">
        <v>240.45</v>
      </c>
      <c r="G94" s="774">
        <v>16831.5</v>
      </c>
      <c r="H94" s="752"/>
      <c r="I94" s="783"/>
      <c r="J94" s="783"/>
      <c r="K94" s="783"/>
      <c r="L94" s="783"/>
      <c r="M94" s="783"/>
      <c r="N94" s="783"/>
      <c r="O94" s="783"/>
      <c r="P94" s="783"/>
      <c r="Q94" s="783"/>
      <c r="R94" s="783"/>
      <c r="S94" s="783"/>
      <c r="T94" s="783"/>
      <c r="U94" s="783"/>
      <c r="V94" s="783"/>
      <c r="W94" s="783"/>
      <c r="X94" s="783"/>
      <c r="Y94" s="783"/>
      <c r="Z94" s="783"/>
      <c r="AA94" s="783"/>
      <c r="AB94" s="783"/>
      <c r="AC94" s="783"/>
    </row>
    <row r="95" spans="1:29" s="707" customFormat="1" ht="31.5" customHeight="1">
      <c r="A95" s="769">
        <v>79</v>
      </c>
      <c r="B95" s="770" t="s">
        <v>209</v>
      </c>
      <c r="C95" s="771" t="s">
        <v>811</v>
      </c>
      <c r="D95" s="772" t="s">
        <v>437</v>
      </c>
      <c r="E95" s="766">
        <v>5999.329999999999</v>
      </c>
      <c r="F95" s="773">
        <v>92.16</v>
      </c>
      <c r="G95" s="774">
        <v>552898.25</v>
      </c>
      <c r="H95" s="752"/>
      <c r="I95" s="783"/>
      <c r="J95" s="783"/>
      <c r="K95" s="783"/>
      <c r="L95" s="783"/>
      <c r="M95" s="783"/>
      <c r="N95" s="783"/>
      <c r="O95" s="783"/>
      <c r="P95" s="783"/>
      <c r="Q95" s="783"/>
      <c r="R95" s="783"/>
      <c r="S95" s="783"/>
      <c r="T95" s="783"/>
      <c r="U95" s="783"/>
      <c r="V95" s="783"/>
      <c r="W95" s="783"/>
      <c r="X95" s="783"/>
      <c r="Y95" s="783"/>
      <c r="Z95" s="783"/>
      <c r="AA95" s="783"/>
      <c r="AB95" s="783"/>
      <c r="AC95" s="783"/>
    </row>
    <row r="96" spans="1:29" s="707" customFormat="1" ht="25.5" customHeight="1">
      <c r="A96" s="769">
        <v>80</v>
      </c>
      <c r="B96" s="770" t="s">
        <v>210</v>
      </c>
      <c r="C96" s="771" t="s">
        <v>810</v>
      </c>
      <c r="D96" s="772" t="s">
        <v>437</v>
      </c>
      <c r="E96" s="766">
        <v>15275.75</v>
      </c>
      <c r="F96" s="773">
        <v>134.79</v>
      </c>
      <c r="G96" s="774">
        <v>2059018.34</v>
      </c>
      <c r="H96" s="752"/>
      <c r="I96" s="783"/>
      <c r="J96" s="783"/>
      <c r="K96" s="783"/>
      <c r="L96" s="783"/>
      <c r="M96" s="783"/>
      <c r="N96" s="783"/>
      <c r="O96" s="783"/>
      <c r="P96" s="783"/>
      <c r="Q96" s="783"/>
      <c r="R96" s="783"/>
      <c r="S96" s="783"/>
      <c r="T96" s="783"/>
      <c r="U96" s="783"/>
      <c r="V96" s="783"/>
      <c r="W96" s="783"/>
      <c r="X96" s="783"/>
      <c r="Y96" s="783"/>
      <c r="Z96" s="783"/>
      <c r="AA96" s="783"/>
      <c r="AB96" s="783"/>
      <c r="AC96" s="783"/>
    </row>
    <row r="97" spans="1:29" s="707" customFormat="1" ht="30" customHeight="1">
      <c r="A97" s="769">
        <v>81</v>
      </c>
      <c r="B97" s="770" t="s">
        <v>824</v>
      </c>
      <c r="C97" s="771" t="s">
        <v>823</v>
      </c>
      <c r="D97" s="772" t="s">
        <v>437</v>
      </c>
      <c r="E97" s="766">
        <v>9276.4200000000019</v>
      </c>
      <c r="F97" s="773">
        <v>8.06</v>
      </c>
      <c r="G97" s="774">
        <v>74767.94</v>
      </c>
      <c r="H97" s="752"/>
      <c r="I97" s="783"/>
      <c r="J97" s="783"/>
      <c r="K97" s="783"/>
      <c r="L97" s="783"/>
      <c r="M97" s="783"/>
      <c r="N97" s="783"/>
      <c r="O97" s="783"/>
      <c r="P97" s="783"/>
      <c r="Q97" s="783"/>
      <c r="R97" s="783"/>
      <c r="S97" s="783"/>
      <c r="T97" s="783"/>
      <c r="U97" s="783"/>
      <c r="V97" s="783"/>
      <c r="W97" s="783"/>
      <c r="X97" s="783"/>
      <c r="Y97" s="783"/>
      <c r="Z97" s="783"/>
      <c r="AA97" s="783"/>
      <c r="AB97" s="783"/>
      <c r="AC97" s="783"/>
    </row>
    <row r="98" spans="1:29" s="707" customFormat="1" ht="30" customHeight="1">
      <c r="A98" s="769">
        <v>82</v>
      </c>
      <c r="B98" s="770" t="s">
        <v>837</v>
      </c>
      <c r="C98" s="771" t="s">
        <v>836</v>
      </c>
      <c r="D98" s="772" t="s">
        <v>437</v>
      </c>
      <c r="E98" s="766">
        <v>9276.4200000000019</v>
      </c>
      <c r="F98" s="773">
        <v>100.8</v>
      </c>
      <c r="G98" s="774">
        <v>935063.13</v>
      </c>
      <c r="H98" s="752"/>
      <c r="I98" s="783"/>
      <c r="J98" s="783"/>
      <c r="K98" s="783"/>
      <c r="L98" s="783"/>
      <c r="M98" s="783"/>
      <c r="N98" s="783"/>
      <c r="O98" s="783"/>
      <c r="P98" s="783"/>
      <c r="Q98" s="783"/>
      <c r="R98" s="783"/>
      <c r="S98" s="783"/>
      <c r="T98" s="783"/>
      <c r="U98" s="783"/>
      <c r="V98" s="783"/>
      <c r="W98" s="783"/>
      <c r="X98" s="783"/>
      <c r="Y98" s="783"/>
      <c r="Z98" s="783"/>
      <c r="AA98" s="783"/>
      <c r="AB98" s="783"/>
      <c r="AC98" s="783"/>
    </row>
    <row r="99" spans="1:29" s="707" customFormat="1" ht="27.75" customHeight="1">
      <c r="A99" s="769">
        <v>83</v>
      </c>
      <c r="B99" s="770" t="s">
        <v>835</v>
      </c>
      <c r="C99" s="771" t="s">
        <v>834</v>
      </c>
      <c r="D99" s="772" t="s">
        <v>437</v>
      </c>
      <c r="E99" s="766">
        <v>2319.11</v>
      </c>
      <c r="F99" s="773">
        <v>62.4</v>
      </c>
      <c r="G99" s="774">
        <v>144712.46</v>
      </c>
      <c r="H99" s="752"/>
      <c r="I99" s="783"/>
      <c r="J99" s="783"/>
      <c r="K99" s="783"/>
      <c r="L99" s="783"/>
      <c r="M99" s="783"/>
      <c r="N99" s="783"/>
      <c r="O99" s="783"/>
      <c r="P99" s="783"/>
      <c r="Q99" s="783"/>
      <c r="R99" s="783"/>
      <c r="S99" s="783"/>
      <c r="T99" s="783"/>
      <c r="U99" s="783"/>
      <c r="V99" s="783"/>
      <c r="W99" s="783"/>
      <c r="X99" s="783"/>
      <c r="Y99" s="783"/>
      <c r="Z99" s="783"/>
      <c r="AA99" s="783"/>
      <c r="AB99" s="783"/>
      <c r="AC99" s="783"/>
    </row>
    <row r="100" spans="1:29" s="707" customFormat="1" ht="51">
      <c r="A100" s="769">
        <v>84</v>
      </c>
      <c r="B100" s="770" t="s">
        <v>211</v>
      </c>
      <c r="C100" s="771" t="s">
        <v>812</v>
      </c>
      <c r="D100" s="772" t="s">
        <v>484</v>
      </c>
      <c r="E100" s="766">
        <v>7759.83</v>
      </c>
      <c r="F100" s="773">
        <v>539.9</v>
      </c>
      <c r="G100" s="774">
        <v>4189532.21</v>
      </c>
      <c r="H100" s="752"/>
      <c r="I100" s="783"/>
      <c r="J100" s="783"/>
      <c r="K100" s="783"/>
      <c r="L100" s="783"/>
      <c r="M100" s="783"/>
      <c r="N100" s="783"/>
      <c r="O100" s="783"/>
      <c r="P100" s="783"/>
      <c r="Q100" s="783"/>
      <c r="R100" s="783"/>
      <c r="S100" s="783"/>
      <c r="T100" s="783"/>
      <c r="U100" s="783"/>
      <c r="V100" s="783"/>
      <c r="W100" s="783"/>
      <c r="X100" s="783"/>
      <c r="Y100" s="783"/>
      <c r="Z100" s="783"/>
      <c r="AA100" s="783"/>
      <c r="AB100" s="783"/>
      <c r="AC100" s="783"/>
    </row>
    <row r="101" spans="1:29" s="707" customFormat="1" ht="44.25" customHeight="1">
      <c r="A101" s="769">
        <v>85</v>
      </c>
      <c r="B101" s="770" t="s">
        <v>214</v>
      </c>
      <c r="C101" s="771" t="s">
        <v>813</v>
      </c>
      <c r="D101" s="772" t="s">
        <v>383</v>
      </c>
      <c r="E101" s="766">
        <v>76379.42</v>
      </c>
      <c r="F101" s="773">
        <v>1.34</v>
      </c>
      <c r="G101" s="774">
        <v>102348.42</v>
      </c>
      <c r="H101" s="752"/>
      <c r="I101" s="783"/>
      <c r="J101" s="783"/>
      <c r="K101" s="783"/>
      <c r="L101" s="783"/>
      <c r="M101" s="783"/>
      <c r="N101" s="783"/>
      <c r="O101" s="783"/>
      <c r="P101" s="783"/>
      <c r="Q101" s="783"/>
      <c r="R101" s="783"/>
      <c r="S101" s="783"/>
      <c r="T101" s="783"/>
      <c r="U101" s="783"/>
      <c r="V101" s="783"/>
      <c r="W101" s="783"/>
      <c r="X101" s="783"/>
      <c r="Y101" s="783"/>
      <c r="Z101" s="783"/>
      <c r="AA101" s="783"/>
      <c r="AB101" s="783"/>
      <c r="AC101" s="783"/>
    </row>
    <row r="102" spans="1:29" s="707" customFormat="1" ht="26.25" customHeight="1">
      <c r="A102" s="769">
        <v>86</v>
      </c>
      <c r="B102" s="770" t="s">
        <v>216</v>
      </c>
      <c r="C102" s="771" t="s">
        <v>814</v>
      </c>
      <c r="D102" s="772" t="s">
        <v>383</v>
      </c>
      <c r="E102" s="766">
        <v>64666.79</v>
      </c>
      <c r="F102" s="773">
        <v>10.07</v>
      </c>
      <c r="G102" s="774">
        <v>651194.56999999995</v>
      </c>
      <c r="H102" s="752"/>
      <c r="I102" s="783"/>
      <c r="J102" s="783"/>
      <c r="K102" s="783"/>
      <c r="L102" s="783"/>
      <c r="M102" s="783"/>
      <c r="N102" s="783"/>
      <c r="O102" s="783"/>
      <c r="P102" s="783"/>
      <c r="Q102" s="783"/>
      <c r="R102" s="783"/>
      <c r="S102" s="783"/>
      <c r="T102" s="783"/>
      <c r="U102" s="783"/>
      <c r="V102" s="783"/>
      <c r="W102" s="783"/>
      <c r="X102" s="783"/>
      <c r="Y102" s="783"/>
      <c r="Z102" s="783"/>
      <c r="AA102" s="783"/>
      <c r="AB102" s="783"/>
      <c r="AC102" s="783"/>
    </row>
    <row r="103" spans="1:29" s="707" customFormat="1" ht="25.5">
      <c r="A103" s="769">
        <v>87</v>
      </c>
      <c r="B103" s="770" t="s">
        <v>217</v>
      </c>
      <c r="C103" s="771" t="s">
        <v>732</v>
      </c>
      <c r="D103" s="772" t="s">
        <v>383</v>
      </c>
      <c r="E103" s="766">
        <v>76379.42</v>
      </c>
      <c r="F103" s="773">
        <v>2.9</v>
      </c>
      <c r="G103" s="774">
        <v>221500.31</v>
      </c>
      <c r="H103" s="752"/>
      <c r="I103" s="783"/>
      <c r="J103" s="783"/>
      <c r="K103" s="783"/>
      <c r="L103" s="783"/>
      <c r="M103" s="783"/>
      <c r="N103" s="783"/>
      <c r="O103" s="783"/>
      <c r="P103" s="783"/>
      <c r="Q103" s="783"/>
      <c r="R103" s="783"/>
      <c r="S103" s="783"/>
      <c r="T103" s="783"/>
      <c r="U103" s="783"/>
      <c r="V103" s="783"/>
      <c r="W103" s="783"/>
      <c r="X103" s="783"/>
      <c r="Y103" s="783"/>
      <c r="Z103" s="783"/>
      <c r="AA103" s="783"/>
      <c r="AB103" s="783"/>
      <c r="AC103" s="783"/>
    </row>
    <row r="104" spans="1:29" s="707" customFormat="1" ht="60" customHeight="1">
      <c r="A104" s="769">
        <v>88</v>
      </c>
      <c r="B104" s="770" t="s">
        <v>822</v>
      </c>
      <c r="C104" s="771" t="s">
        <v>821</v>
      </c>
      <c r="D104" s="772" t="s">
        <v>784</v>
      </c>
      <c r="E104" s="766">
        <v>8640</v>
      </c>
      <c r="F104" s="773">
        <v>0.99</v>
      </c>
      <c r="G104" s="774">
        <v>8553.6</v>
      </c>
      <c r="H104" s="752"/>
      <c r="I104" s="783"/>
      <c r="J104" s="783"/>
      <c r="K104" s="783"/>
      <c r="L104" s="783"/>
      <c r="M104" s="783"/>
      <c r="N104" s="783"/>
      <c r="O104" s="783"/>
      <c r="P104" s="783"/>
      <c r="Q104" s="783"/>
      <c r="R104" s="783"/>
      <c r="S104" s="783"/>
      <c r="T104" s="783"/>
      <c r="U104" s="783"/>
      <c r="V104" s="783"/>
      <c r="W104" s="783"/>
      <c r="X104" s="783"/>
      <c r="Y104" s="783"/>
      <c r="Z104" s="783"/>
      <c r="AA104" s="783"/>
      <c r="AB104" s="783"/>
      <c r="AC104" s="783"/>
    </row>
    <row r="105" spans="1:29" s="707" customFormat="1" ht="51" customHeight="1">
      <c r="A105" s="769">
        <v>89</v>
      </c>
      <c r="B105" s="770" t="s">
        <v>219</v>
      </c>
      <c r="C105" s="771" t="s">
        <v>815</v>
      </c>
      <c r="D105" s="772" t="s">
        <v>411</v>
      </c>
      <c r="E105" s="766">
        <v>23425.26</v>
      </c>
      <c r="F105" s="773">
        <v>92.77</v>
      </c>
      <c r="G105" s="774">
        <v>2173161.37</v>
      </c>
      <c r="H105" s="752"/>
      <c r="I105" s="783"/>
      <c r="J105" s="783"/>
      <c r="K105" s="783"/>
      <c r="L105" s="783"/>
      <c r="M105" s="783"/>
      <c r="N105" s="783"/>
      <c r="O105" s="783"/>
      <c r="P105" s="783"/>
      <c r="Q105" s="783"/>
      <c r="R105" s="783"/>
      <c r="S105" s="783"/>
      <c r="T105" s="783"/>
      <c r="U105" s="783"/>
      <c r="V105" s="783"/>
      <c r="W105" s="783"/>
      <c r="X105" s="783"/>
      <c r="Y105" s="783"/>
      <c r="Z105" s="783"/>
      <c r="AA105" s="783"/>
      <c r="AB105" s="783"/>
      <c r="AC105" s="783"/>
    </row>
    <row r="106" spans="1:29" s="707" customFormat="1" ht="38.25" customHeight="1">
      <c r="A106" s="769">
        <v>90</v>
      </c>
      <c r="B106" s="770" t="s">
        <v>769</v>
      </c>
      <c r="C106" s="771" t="s">
        <v>768</v>
      </c>
      <c r="D106" s="772" t="s">
        <v>437</v>
      </c>
      <c r="E106" s="766">
        <v>2291.38</v>
      </c>
      <c r="F106" s="773">
        <v>3.59</v>
      </c>
      <c r="G106" s="774">
        <v>8226.0499999999993</v>
      </c>
      <c r="H106" s="752"/>
      <c r="I106" s="783"/>
      <c r="J106" s="783"/>
      <c r="K106" s="783"/>
      <c r="L106" s="783"/>
      <c r="M106" s="783"/>
      <c r="N106" s="783"/>
      <c r="O106" s="783"/>
      <c r="P106" s="783"/>
      <c r="Q106" s="783"/>
      <c r="R106" s="783"/>
      <c r="S106" s="783"/>
      <c r="T106" s="783"/>
      <c r="U106" s="783"/>
      <c r="V106" s="783"/>
      <c r="W106" s="783"/>
      <c r="X106" s="783"/>
      <c r="Y106" s="783"/>
      <c r="Z106" s="783"/>
      <c r="AA106" s="783"/>
      <c r="AB106" s="783"/>
      <c r="AC106" s="783"/>
    </row>
    <row r="107" spans="1:29" s="707" customFormat="1" ht="33" customHeight="1">
      <c r="A107" s="769">
        <v>91</v>
      </c>
      <c r="B107" s="770" t="s">
        <v>222</v>
      </c>
      <c r="C107" s="771" t="s">
        <v>809</v>
      </c>
      <c r="D107" s="772" t="s">
        <v>383</v>
      </c>
      <c r="E107" s="766">
        <v>7637.94</v>
      </c>
      <c r="F107" s="773">
        <v>45.05</v>
      </c>
      <c r="G107" s="774">
        <v>344089.19</v>
      </c>
      <c r="H107" s="752"/>
      <c r="I107" s="783"/>
      <c r="J107" s="783"/>
      <c r="K107" s="783"/>
      <c r="L107" s="783"/>
      <c r="M107" s="783"/>
      <c r="N107" s="783"/>
      <c r="O107" s="783"/>
      <c r="P107" s="783"/>
      <c r="Q107" s="783"/>
      <c r="R107" s="783"/>
      <c r="S107" s="783"/>
      <c r="T107" s="783"/>
      <c r="U107" s="783"/>
      <c r="V107" s="783"/>
      <c r="W107" s="783"/>
      <c r="X107" s="783"/>
      <c r="Y107" s="783"/>
      <c r="Z107" s="783"/>
      <c r="AA107" s="783"/>
      <c r="AB107" s="783"/>
      <c r="AC107" s="783"/>
    </row>
    <row r="108" spans="1:29" s="707" customFormat="1" ht="33.75" customHeight="1">
      <c r="A108" s="769">
        <v>92</v>
      </c>
      <c r="B108" s="770" t="s">
        <v>224</v>
      </c>
      <c r="C108" s="771" t="s">
        <v>818</v>
      </c>
      <c r="D108" s="772" t="s">
        <v>383</v>
      </c>
      <c r="E108" s="766">
        <v>35137.760000000002</v>
      </c>
      <c r="F108" s="773">
        <v>54.37</v>
      </c>
      <c r="G108" s="774">
        <v>1910440.01</v>
      </c>
      <c r="H108" s="752"/>
      <c r="I108" s="783"/>
      <c r="J108" s="783"/>
      <c r="K108" s="783"/>
      <c r="L108" s="783"/>
      <c r="M108" s="783"/>
      <c r="N108" s="783"/>
      <c r="O108" s="783"/>
      <c r="P108" s="783"/>
      <c r="Q108" s="783"/>
      <c r="R108" s="783"/>
      <c r="S108" s="783"/>
      <c r="T108" s="783"/>
      <c r="U108" s="783"/>
      <c r="V108" s="783"/>
      <c r="W108" s="783"/>
      <c r="X108" s="783"/>
      <c r="Y108" s="783"/>
      <c r="Z108" s="783"/>
      <c r="AA108" s="783"/>
      <c r="AB108" s="783"/>
      <c r="AC108" s="783"/>
    </row>
    <row r="109" spans="1:29" s="707" customFormat="1" ht="33" customHeight="1">
      <c r="A109" s="769">
        <v>93</v>
      </c>
      <c r="B109" s="770" t="s">
        <v>778</v>
      </c>
      <c r="C109" s="771" t="s">
        <v>777</v>
      </c>
      <c r="D109" s="772" t="s">
        <v>383</v>
      </c>
      <c r="E109" s="766">
        <v>4492.82</v>
      </c>
      <c r="F109" s="773">
        <v>7.38</v>
      </c>
      <c r="G109" s="774">
        <v>33157.01</v>
      </c>
      <c r="H109" s="752"/>
      <c r="I109" s="783"/>
      <c r="J109" s="783"/>
      <c r="K109" s="783"/>
      <c r="L109" s="783"/>
      <c r="M109" s="783"/>
      <c r="N109" s="783"/>
      <c r="O109" s="783"/>
      <c r="P109" s="783"/>
      <c r="Q109" s="783"/>
      <c r="R109" s="783"/>
      <c r="S109" s="783"/>
      <c r="T109" s="783"/>
      <c r="U109" s="783"/>
      <c r="V109" s="783"/>
      <c r="W109" s="783"/>
      <c r="X109" s="783"/>
      <c r="Y109" s="783"/>
      <c r="Z109" s="783"/>
      <c r="AA109" s="783"/>
      <c r="AB109" s="783"/>
      <c r="AC109" s="783"/>
    </row>
    <row r="110" spans="1:29" s="707" customFormat="1" ht="33.75" customHeight="1">
      <c r="A110" s="769">
        <v>94</v>
      </c>
      <c r="B110" s="770" t="s">
        <v>780</v>
      </c>
      <c r="C110" s="771" t="s">
        <v>779</v>
      </c>
      <c r="D110" s="772" t="s">
        <v>383</v>
      </c>
      <c r="E110" s="766">
        <v>14840</v>
      </c>
      <c r="F110" s="773">
        <v>20.9</v>
      </c>
      <c r="G110" s="774">
        <v>310156</v>
      </c>
      <c r="H110" s="752"/>
      <c r="I110" s="783"/>
      <c r="J110" s="783"/>
      <c r="K110" s="783"/>
      <c r="L110" s="783"/>
      <c r="M110" s="783"/>
      <c r="N110" s="783"/>
      <c r="O110" s="783"/>
      <c r="P110" s="783"/>
      <c r="Q110" s="783"/>
      <c r="R110" s="783"/>
      <c r="S110" s="783"/>
      <c r="T110" s="783"/>
      <c r="U110" s="783"/>
      <c r="V110" s="783"/>
      <c r="W110" s="783"/>
      <c r="X110" s="783"/>
      <c r="Y110" s="783"/>
      <c r="Z110" s="783"/>
      <c r="AA110" s="783"/>
      <c r="AB110" s="783"/>
      <c r="AC110" s="783"/>
    </row>
    <row r="111" spans="1:29" s="707" customFormat="1" ht="13.5" thickBot="1">
      <c r="A111" s="769"/>
      <c r="B111" s="776"/>
      <c r="C111" s="777"/>
      <c r="D111" s="778"/>
      <c r="E111" s="779" t="s">
        <v>17</v>
      </c>
      <c r="F111" s="785"/>
      <c r="G111" s="781">
        <v>20007591.740000006</v>
      </c>
      <c r="H111" s="752">
        <v>20007591.740000006</v>
      </c>
      <c r="I111" s="784" t="b">
        <v>1</v>
      </c>
      <c r="J111" s="783"/>
      <c r="K111" s="783"/>
      <c r="L111" s="783"/>
      <c r="M111" s="783"/>
      <c r="N111" s="783"/>
      <c r="O111" s="783"/>
      <c r="P111" s="783"/>
      <c r="Q111" s="783"/>
      <c r="R111" s="783"/>
      <c r="S111" s="783"/>
      <c r="T111" s="783"/>
      <c r="U111" s="783"/>
      <c r="V111" s="783"/>
      <c r="W111" s="783"/>
      <c r="X111" s="783"/>
      <c r="Y111" s="783"/>
      <c r="Z111" s="783"/>
      <c r="AA111" s="783"/>
      <c r="AB111" s="783"/>
      <c r="AC111" s="783"/>
    </row>
    <row r="112" spans="1:29" s="707" customFormat="1" ht="13.5" thickBot="1">
      <c r="A112" s="757" t="s">
        <v>22</v>
      </c>
      <c r="B112" s="1200" t="s">
        <v>23</v>
      </c>
      <c r="C112" s="1200"/>
      <c r="D112" s="758"/>
      <c r="E112" s="759"/>
      <c r="F112" s="760"/>
      <c r="G112" s="761"/>
      <c r="H112" s="752"/>
      <c r="I112" s="783"/>
      <c r="J112" s="783"/>
      <c r="K112" s="783"/>
      <c r="L112" s="783"/>
      <c r="M112" s="783"/>
      <c r="N112" s="783"/>
      <c r="O112" s="783"/>
      <c r="P112" s="783"/>
      <c r="Q112" s="783"/>
      <c r="R112" s="783"/>
      <c r="S112" s="783"/>
      <c r="T112" s="783"/>
      <c r="U112" s="783"/>
      <c r="V112" s="783"/>
      <c r="W112" s="783"/>
      <c r="X112" s="783"/>
      <c r="Y112" s="783"/>
      <c r="Z112" s="783"/>
      <c r="AA112" s="783"/>
      <c r="AB112" s="783"/>
      <c r="AC112" s="783"/>
    </row>
    <row r="113" spans="1:29" s="707" customFormat="1" ht="57.75" customHeight="1">
      <c r="A113" s="769">
        <v>95</v>
      </c>
      <c r="B113" s="770" t="s">
        <v>227</v>
      </c>
      <c r="C113" s="771" t="s">
        <v>785</v>
      </c>
      <c r="D113" s="772" t="s">
        <v>383</v>
      </c>
      <c r="E113" s="766">
        <v>80.63</v>
      </c>
      <c r="F113" s="773">
        <v>602.23</v>
      </c>
      <c r="G113" s="774">
        <v>48557.8</v>
      </c>
      <c r="H113" s="752"/>
      <c r="I113" s="783"/>
      <c r="J113" s="783"/>
      <c r="K113" s="783"/>
      <c r="L113" s="783"/>
      <c r="M113" s="783"/>
      <c r="N113" s="783"/>
      <c r="O113" s="783"/>
      <c r="P113" s="783"/>
      <c r="Q113" s="783"/>
      <c r="R113" s="783"/>
      <c r="S113" s="783"/>
      <c r="T113" s="783"/>
      <c r="U113" s="783"/>
      <c r="V113" s="783"/>
      <c r="W113" s="783"/>
      <c r="X113" s="783"/>
      <c r="Y113" s="783"/>
      <c r="Z113" s="783"/>
      <c r="AA113" s="783"/>
      <c r="AB113" s="783"/>
      <c r="AC113" s="783"/>
    </row>
    <row r="114" spans="1:29" s="707" customFormat="1" ht="31.5" customHeight="1">
      <c r="A114" s="769">
        <v>96</v>
      </c>
      <c r="B114" s="770" t="s">
        <v>614</v>
      </c>
      <c r="C114" s="771" t="s">
        <v>786</v>
      </c>
      <c r="D114" s="772" t="s">
        <v>383</v>
      </c>
      <c r="E114" s="766">
        <v>4099.42</v>
      </c>
      <c r="F114" s="773">
        <v>90.63</v>
      </c>
      <c r="G114" s="774">
        <v>371530.43</v>
      </c>
      <c r="H114" s="752"/>
      <c r="I114" s="783"/>
      <c r="J114" s="783"/>
      <c r="K114" s="783"/>
      <c r="L114" s="783"/>
      <c r="M114" s="783"/>
      <c r="N114" s="783"/>
      <c r="O114" s="783"/>
      <c r="P114" s="783"/>
      <c r="Q114" s="783"/>
      <c r="R114" s="783"/>
      <c r="S114" s="783"/>
      <c r="T114" s="783"/>
      <c r="U114" s="783"/>
      <c r="V114" s="783"/>
      <c r="W114" s="783"/>
      <c r="X114" s="783"/>
      <c r="Y114" s="783"/>
      <c r="Z114" s="783"/>
      <c r="AA114" s="783"/>
      <c r="AB114" s="783"/>
      <c r="AC114" s="783"/>
    </row>
    <row r="115" spans="1:29" s="707" customFormat="1" ht="41.25" customHeight="1">
      <c r="A115" s="769">
        <v>97</v>
      </c>
      <c r="B115" s="770" t="s">
        <v>788</v>
      </c>
      <c r="C115" s="771" t="s">
        <v>787</v>
      </c>
      <c r="D115" s="772" t="s">
        <v>383</v>
      </c>
      <c r="E115" s="766">
        <v>4685.05</v>
      </c>
      <c r="F115" s="773">
        <v>94.78</v>
      </c>
      <c r="G115" s="774">
        <v>444049.03</v>
      </c>
      <c r="H115" s="752"/>
      <c r="I115" s="783"/>
      <c r="J115" s="783"/>
      <c r="K115" s="783"/>
      <c r="L115" s="783"/>
      <c r="M115" s="783"/>
      <c r="N115" s="783"/>
      <c r="O115" s="783"/>
      <c r="P115" s="783"/>
      <c r="Q115" s="783"/>
      <c r="R115" s="783"/>
      <c r="S115" s="783"/>
      <c r="T115" s="783"/>
      <c r="U115" s="783"/>
      <c r="V115" s="783"/>
      <c r="W115" s="783"/>
      <c r="X115" s="783"/>
      <c r="Y115" s="783"/>
      <c r="Z115" s="783"/>
      <c r="AA115" s="783"/>
      <c r="AB115" s="783"/>
      <c r="AC115" s="783"/>
    </row>
    <row r="116" spans="1:29" s="707" customFormat="1" ht="28.5" customHeight="1">
      <c r="A116" s="769">
        <v>98</v>
      </c>
      <c r="B116" s="770" t="s">
        <v>232</v>
      </c>
      <c r="C116" s="771" t="s">
        <v>817</v>
      </c>
      <c r="D116" s="772" t="s">
        <v>383</v>
      </c>
      <c r="E116" s="766">
        <v>2342.52</v>
      </c>
      <c r="F116" s="773">
        <v>130.30000000000001</v>
      </c>
      <c r="G116" s="774">
        <v>305230.34999999998</v>
      </c>
      <c r="H116" s="752"/>
      <c r="I116" s="783"/>
      <c r="J116" s="783"/>
      <c r="K116" s="783"/>
      <c r="L116" s="783"/>
      <c r="M116" s="783"/>
      <c r="N116" s="783"/>
      <c r="O116" s="783"/>
      <c r="P116" s="783"/>
      <c r="Q116" s="783"/>
      <c r="R116" s="783"/>
      <c r="S116" s="783"/>
      <c r="T116" s="783"/>
      <c r="U116" s="783"/>
      <c r="V116" s="783"/>
      <c r="W116" s="783"/>
      <c r="X116" s="783"/>
      <c r="Y116" s="783"/>
      <c r="Z116" s="783"/>
      <c r="AA116" s="783"/>
      <c r="AB116" s="783"/>
      <c r="AC116" s="783"/>
    </row>
    <row r="117" spans="1:29" s="707" customFormat="1" ht="13.5" thickBot="1">
      <c r="A117" s="769"/>
      <c r="B117" s="776"/>
      <c r="C117" s="777"/>
      <c r="D117" s="778"/>
      <c r="E117" s="779" t="s">
        <v>17</v>
      </c>
      <c r="F117" s="785"/>
      <c r="G117" s="781">
        <v>1169367.6099999999</v>
      </c>
      <c r="H117" s="752">
        <v>1169367.6099999999</v>
      </c>
      <c r="I117" s="784" t="b">
        <v>1</v>
      </c>
      <c r="J117" s="783"/>
      <c r="K117" s="783"/>
      <c r="L117" s="783"/>
      <c r="M117" s="783"/>
      <c r="N117" s="783"/>
      <c r="O117" s="783"/>
      <c r="P117" s="783"/>
      <c r="Q117" s="783"/>
      <c r="R117" s="783"/>
      <c r="S117" s="783"/>
      <c r="T117" s="783"/>
      <c r="U117" s="783"/>
      <c r="V117" s="783"/>
      <c r="W117" s="783"/>
      <c r="X117" s="783"/>
      <c r="Y117" s="783"/>
      <c r="Z117" s="783"/>
      <c r="AA117" s="783"/>
      <c r="AB117" s="783"/>
      <c r="AC117" s="783"/>
    </row>
    <row r="118" spans="1:29" s="707" customFormat="1" ht="13.5" thickBot="1">
      <c r="A118" s="757" t="s">
        <v>24</v>
      </c>
      <c r="B118" s="1200" t="s">
        <v>25</v>
      </c>
      <c r="C118" s="1200"/>
      <c r="D118" s="758"/>
      <c r="E118" s="759"/>
      <c r="F118" s="760"/>
      <c r="G118" s="761"/>
      <c r="H118" s="752"/>
      <c r="I118" s="784"/>
      <c r="J118" s="783"/>
      <c r="K118" s="783"/>
      <c r="L118" s="783"/>
      <c r="M118" s="783"/>
      <c r="N118" s="783"/>
      <c r="O118" s="783"/>
      <c r="P118" s="783"/>
      <c r="Q118" s="783"/>
      <c r="R118" s="783"/>
      <c r="S118" s="783"/>
      <c r="T118" s="783"/>
      <c r="U118" s="783"/>
      <c r="V118" s="783"/>
      <c r="W118" s="783"/>
      <c r="X118" s="783"/>
      <c r="Y118" s="783"/>
      <c r="Z118" s="783"/>
      <c r="AA118" s="783"/>
      <c r="AB118" s="783"/>
      <c r="AC118" s="783"/>
    </row>
    <row r="119" spans="1:29" s="707" customFormat="1" ht="31.5" customHeight="1">
      <c r="A119" s="769">
        <v>99</v>
      </c>
      <c r="B119" s="770" t="s">
        <v>26</v>
      </c>
      <c r="C119" s="771" t="s">
        <v>1389</v>
      </c>
      <c r="D119" s="772" t="s">
        <v>27</v>
      </c>
      <c r="E119" s="786">
        <v>100</v>
      </c>
      <c r="F119" s="773">
        <v>12565.343999999999</v>
      </c>
      <c r="G119" s="774">
        <v>1256534.3999999999</v>
      </c>
      <c r="H119" s="752"/>
      <c r="I119" s="784"/>
      <c r="J119" s="783"/>
      <c r="K119" s="783"/>
      <c r="L119" s="783"/>
      <c r="M119" s="783"/>
      <c r="N119" s="783"/>
      <c r="O119" s="783"/>
      <c r="P119" s="783"/>
      <c r="Q119" s="783"/>
      <c r="R119" s="783"/>
      <c r="S119" s="783"/>
      <c r="T119" s="783"/>
      <c r="U119" s="783"/>
      <c r="V119" s="783"/>
      <c r="W119" s="783"/>
      <c r="X119" s="783"/>
      <c r="Y119" s="783"/>
      <c r="Z119" s="783"/>
      <c r="AA119" s="783"/>
      <c r="AB119" s="783"/>
      <c r="AC119" s="783"/>
    </row>
    <row r="120" spans="1:29" s="707" customFormat="1">
      <c r="A120" s="769"/>
      <c r="B120" s="776"/>
      <c r="C120" s="777"/>
      <c r="D120" s="778"/>
      <c r="E120" s="779" t="s">
        <v>17</v>
      </c>
      <c r="F120" s="785"/>
      <c r="G120" s="781">
        <v>1256534.3999999999</v>
      </c>
      <c r="H120" s="752">
        <v>1256534.3999999999</v>
      </c>
      <c r="I120" s="784" t="b">
        <v>1</v>
      </c>
      <c r="J120" s="804">
        <v>3.5122258258312486E-2</v>
      </c>
      <c r="K120" s="783"/>
      <c r="L120" s="783"/>
      <c r="M120" s="783"/>
      <c r="N120" s="783"/>
      <c r="O120" s="783"/>
      <c r="P120" s="783"/>
      <c r="Q120" s="783"/>
      <c r="R120" s="783"/>
      <c r="S120" s="783"/>
      <c r="T120" s="783"/>
      <c r="U120" s="783"/>
      <c r="V120" s="783"/>
      <c r="W120" s="783"/>
      <c r="X120" s="783"/>
      <c r="Y120" s="783"/>
      <c r="Z120" s="783"/>
      <c r="AA120" s="783"/>
      <c r="AB120" s="783"/>
      <c r="AC120" s="783"/>
    </row>
    <row r="121" spans="1:29" s="708" customFormat="1" ht="18">
      <c r="A121" s="787"/>
      <c r="B121" s="788"/>
      <c r="C121" s="1201" t="s">
        <v>28</v>
      </c>
      <c r="D121" s="1201"/>
      <c r="E121" s="1201"/>
      <c r="F121" s="1201"/>
      <c r="G121" s="789">
        <v>37032548.31000001</v>
      </c>
      <c r="H121" s="752">
        <v>37032548.31000001</v>
      </c>
      <c r="I121" s="784" t="b">
        <v>1</v>
      </c>
      <c r="J121" s="637"/>
      <c r="K121" s="637"/>
      <c r="L121" s="637"/>
      <c r="M121" s="637"/>
      <c r="N121" s="637"/>
      <c r="O121" s="637"/>
      <c r="P121" s="637"/>
      <c r="Q121" s="637"/>
      <c r="R121" s="637"/>
      <c r="S121" s="637"/>
      <c r="T121" s="637"/>
      <c r="U121" s="637"/>
      <c r="V121" s="637"/>
      <c r="W121" s="637"/>
      <c r="X121" s="637"/>
      <c r="Y121" s="637"/>
      <c r="Z121" s="637"/>
      <c r="AA121" s="637"/>
      <c r="AB121" s="637"/>
      <c r="AC121" s="637"/>
    </row>
    <row r="122" spans="1:29" s="706" customFormat="1" ht="9.75" customHeight="1">
      <c r="A122" s="787"/>
      <c r="B122" s="788"/>
      <c r="C122" s="790"/>
      <c r="D122" s="791"/>
      <c r="E122" s="792"/>
      <c r="F122" s="793"/>
      <c r="G122" s="794"/>
      <c r="H122" s="715"/>
      <c r="I122" s="716"/>
      <c r="J122" s="716"/>
      <c r="K122" s="716"/>
      <c r="L122" s="716"/>
      <c r="M122" s="716"/>
      <c r="N122" s="716"/>
      <c r="O122" s="716"/>
      <c r="P122" s="716"/>
      <c r="Q122" s="716"/>
      <c r="R122" s="716"/>
      <c r="S122" s="716"/>
      <c r="T122" s="716"/>
      <c r="U122" s="716"/>
      <c r="V122" s="716"/>
      <c r="W122" s="716"/>
      <c r="X122" s="716"/>
      <c r="Y122" s="716"/>
      <c r="Z122" s="716"/>
      <c r="AA122" s="716"/>
      <c r="AB122" s="716"/>
      <c r="AC122" s="716"/>
    </row>
    <row r="123" spans="1:29" s="708" customFormat="1" ht="18">
      <c r="A123" s="787"/>
      <c r="B123" s="788"/>
      <c r="C123" s="795" t="s">
        <v>3</v>
      </c>
      <c r="D123" s="1202">
        <v>0.28570000000000001</v>
      </c>
      <c r="E123" s="1203"/>
      <c r="F123" s="1204"/>
      <c r="G123" s="789">
        <v>10580199.050000001</v>
      </c>
      <c r="H123" s="796"/>
      <c r="I123" s="637"/>
      <c r="J123" s="637"/>
      <c r="K123" s="637"/>
      <c r="L123" s="637"/>
      <c r="M123" s="637"/>
      <c r="N123" s="637"/>
      <c r="O123" s="637"/>
      <c r="P123" s="637"/>
      <c r="Q123" s="637"/>
      <c r="R123" s="637"/>
      <c r="S123" s="637"/>
      <c r="T123" s="637"/>
      <c r="U123" s="637"/>
      <c r="V123" s="637"/>
      <c r="W123" s="637"/>
      <c r="X123" s="637"/>
      <c r="Y123" s="637"/>
      <c r="Z123" s="637"/>
      <c r="AA123" s="637"/>
      <c r="AB123" s="637"/>
      <c r="AC123" s="637"/>
    </row>
    <row r="124" spans="1:29" ht="9" customHeight="1">
      <c r="A124" s="787"/>
      <c r="B124" s="788"/>
      <c r="C124" s="797"/>
      <c r="D124" s="791"/>
      <c r="E124" s="792"/>
      <c r="F124" s="793"/>
      <c r="G124" s="794"/>
    </row>
    <row r="125" spans="1:29" s="708" customFormat="1" ht="18.75" thickBot="1">
      <c r="A125" s="798"/>
      <c r="B125" s="799"/>
      <c r="C125" s="1205" t="s">
        <v>29</v>
      </c>
      <c r="D125" s="1205"/>
      <c r="E125" s="1205"/>
      <c r="F125" s="1205"/>
      <c r="G125" s="800">
        <v>47612747.360000014</v>
      </c>
      <c r="H125" s="801">
        <v>4065.07</v>
      </c>
      <c r="I125" s="637"/>
      <c r="J125" s="637"/>
      <c r="K125" s="637"/>
      <c r="L125" s="637"/>
      <c r="M125" s="637"/>
      <c r="N125" s="637"/>
      <c r="O125" s="637"/>
      <c r="P125" s="637"/>
      <c r="Q125" s="637"/>
      <c r="R125" s="637"/>
      <c r="S125" s="637"/>
      <c r="T125" s="637"/>
      <c r="U125" s="637"/>
      <c r="V125" s="637"/>
      <c r="W125" s="637"/>
      <c r="X125" s="637"/>
      <c r="Y125" s="637"/>
      <c r="Z125" s="637"/>
      <c r="AA125" s="637"/>
      <c r="AB125" s="637"/>
      <c r="AC125" s="637"/>
    </row>
    <row r="126" spans="1:29" ht="15">
      <c r="F126" s="802" t="s">
        <v>30</v>
      </c>
      <c r="G126" s="796">
        <v>11712.630999999999</v>
      </c>
    </row>
    <row r="128" spans="1:29">
      <c r="F128" s="713" t="s">
        <v>1368</v>
      </c>
      <c r="G128" s="714">
        <v>30656691.98</v>
      </c>
    </row>
    <row r="129" spans="2:7">
      <c r="F129" s="713" t="s">
        <v>1364</v>
      </c>
      <c r="G129" s="714">
        <v>16956055.380000014</v>
      </c>
    </row>
    <row r="130" spans="2:7">
      <c r="B130" s="803"/>
      <c r="F130" s="713" t="s">
        <v>1369</v>
      </c>
      <c r="G130" s="1153">
        <v>0.55309474978780848</v>
      </c>
    </row>
  </sheetData>
  <mergeCells count="19">
    <mergeCell ref="B118:C118"/>
    <mergeCell ref="C121:F121"/>
    <mergeCell ref="D123:F123"/>
    <mergeCell ref="C125:F125"/>
    <mergeCell ref="A9:A10"/>
    <mergeCell ref="B9:B10"/>
    <mergeCell ref="C9:C10"/>
    <mergeCell ref="D9:D10"/>
    <mergeCell ref="E9:E10"/>
    <mergeCell ref="B12:C12"/>
    <mergeCell ref="B33:C33"/>
    <mergeCell ref="B112:C112"/>
    <mergeCell ref="B82:C82"/>
    <mergeCell ref="E3:F3"/>
    <mergeCell ref="E5:F5"/>
    <mergeCell ref="E7:F7"/>
    <mergeCell ref="F9:G9"/>
    <mergeCell ref="A11:C11"/>
    <mergeCell ref="A1:B4"/>
  </mergeCells>
  <conditionalFormatting sqref="A14">
    <cfRule type="cellIs" dxfId="990" priority="11" operator="equal">
      <formula>$A$13</formula>
    </cfRule>
  </conditionalFormatting>
  <conditionalFormatting sqref="A15:A18">
    <cfRule type="cellIs" dxfId="989" priority="9" operator="equal">
      <formula>$A$13</formula>
    </cfRule>
  </conditionalFormatting>
  <conditionalFormatting sqref="A119:A120">
    <cfRule type="cellIs" dxfId="988" priority="5" operator="equal">
      <formula>$A$13</formula>
    </cfRule>
  </conditionalFormatting>
  <conditionalFormatting sqref="A115">
    <cfRule type="cellIs" dxfId="987" priority="2" operator="equal">
      <formula>$A$13</formula>
    </cfRule>
  </conditionalFormatting>
  <conditionalFormatting sqref="A113:A114">
    <cfRule type="cellIs" dxfId="986" priority="1" operator="equal">
      <formula>$A$13</formula>
    </cfRule>
  </conditionalFormatting>
  <pageMargins left="0.511811023622047" right="0.511811023622047" top="0.78740157480314998" bottom="0.78740157480314998" header="0.31496062992126" footer="0.31496062992126"/>
  <pageSetup paperSize="9" scale="49" fitToHeight="0" orientation="portrait" r:id="rId1"/>
  <rowBreaks count="2" manualBreakCount="2">
    <brk id="76" max="6" man="1"/>
    <brk id="111"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H1279"/>
  <sheetViews>
    <sheetView view="pageBreakPreview" zoomScale="90" zoomScaleNormal="70" zoomScaleSheetLayoutView="90" workbookViewId="0">
      <selection activeCell="I21" sqref="I21"/>
    </sheetView>
  </sheetViews>
  <sheetFormatPr defaultColWidth="9.140625" defaultRowHeight="15"/>
  <cols>
    <col min="1" max="1" width="8.7109375" style="462" customWidth="1"/>
    <col min="2" max="2" width="22" style="463" customWidth="1"/>
    <col min="3" max="3" width="17.5703125" style="463" customWidth="1"/>
    <col min="4" max="4" width="65.42578125" style="463" customWidth="1"/>
    <col min="5" max="5" width="18.7109375" style="463" customWidth="1"/>
    <col min="6" max="10" width="17.7109375" style="463" customWidth="1"/>
    <col min="11" max="11" width="14.5703125" style="463" customWidth="1"/>
    <col min="12" max="12" width="13.7109375" style="463" customWidth="1"/>
    <col min="13" max="13" width="19" style="464" customWidth="1"/>
    <col min="14" max="14" width="12.85546875" style="465" customWidth="1"/>
    <col min="15" max="15" width="9.140625" style="455"/>
    <col min="16" max="16" width="19.5703125" style="455" customWidth="1"/>
    <col min="17" max="17" width="15.5703125" style="455" customWidth="1"/>
    <col min="18" max="18" width="9.140625" style="455"/>
    <col min="19" max="19" width="13.7109375" style="455" customWidth="1"/>
    <col min="20" max="16384" width="9.140625" style="455"/>
  </cols>
  <sheetData>
    <row r="1" spans="1:14" ht="21" customHeight="1">
      <c r="A1" s="466"/>
      <c r="C1" s="466"/>
    </row>
    <row r="2" spans="1:14" ht="22.5" customHeight="1">
      <c r="A2" s="467"/>
      <c r="C2" s="467" t="s">
        <v>31</v>
      </c>
      <c r="L2" s="508"/>
      <c r="M2" s="509"/>
    </row>
    <row r="3" spans="1:14" ht="20.25">
      <c r="A3" s="467"/>
      <c r="C3" s="467" t="s">
        <v>1</v>
      </c>
      <c r="D3" s="468"/>
      <c r="E3" s="468"/>
      <c r="L3" s="508"/>
      <c r="M3" s="509"/>
    </row>
    <row r="4" spans="1:14" ht="33" customHeight="1">
      <c r="B4" s="469"/>
      <c r="C4" s="470"/>
      <c r="E4" s="471"/>
      <c r="L4" s="508"/>
      <c r="M4" s="509"/>
    </row>
    <row r="5" spans="1:14" ht="36.6" customHeight="1">
      <c r="A5" s="472" t="s">
        <v>32</v>
      </c>
      <c r="B5" s="1214" t="s">
        <v>1357</v>
      </c>
      <c r="C5" s="1214"/>
      <c r="D5" s="1214"/>
      <c r="E5" s="1214"/>
      <c r="F5" s="1214"/>
      <c r="G5" s="1214"/>
      <c r="H5" s="1214"/>
      <c r="I5" s="1214"/>
      <c r="J5" s="1214"/>
      <c r="K5" s="1214"/>
      <c r="L5" s="1214"/>
    </row>
    <row r="6" spans="1:14" ht="21" customHeight="1">
      <c r="A6" s="1217" t="s">
        <v>1386</v>
      </c>
      <c r="B6" s="1217"/>
      <c r="C6" s="1217"/>
      <c r="D6" s="1217"/>
      <c r="E6" s="1217"/>
      <c r="F6" s="1217"/>
      <c r="G6" s="1217"/>
      <c r="H6" s="1217"/>
      <c r="I6" s="1217"/>
      <c r="J6" s="1217"/>
      <c r="K6" s="510" t="s">
        <v>33</v>
      </c>
      <c r="L6" s="511">
        <v>12</v>
      </c>
      <c r="M6" s="512"/>
    </row>
    <row r="7" spans="1:14" ht="21.75" customHeight="1">
      <c r="A7" s="466"/>
      <c r="B7" s="1189"/>
      <c r="C7" s="1189"/>
      <c r="D7" s="1215" t="s">
        <v>34</v>
      </c>
      <c r="E7" s="1215"/>
      <c r="F7" s="1215"/>
      <c r="G7" s="1215"/>
      <c r="H7" s="1189"/>
      <c r="I7" s="1189"/>
      <c r="J7" s="1189"/>
    </row>
    <row r="8" spans="1:14" ht="20.100000000000001" customHeight="1">
      <c r="A8" s="473" t="s">
        <v>7</v>
      </c>
      <c r="B8" s="474" t="s">
        <v>35</v>
      </c>
      <c r="C8" s="475" t="s">
        <v>9</v>
      </c>
      <c r="D8" s="476"/>
      <c r="E8" s="477"/>
      <c r="F8" s="477"/>
      <c r="G8" s="477"/>
      <c r="H8" s="477"/>
      <c r="I8" s="477"/>
      <c r="J8" s="477"/>
      <c r="K8" s="477"/>
      <c r="L8" s="477"/>
      <c r="M8" s="513"/>
    </row>
    <row r="9" spans="1:14" ht="17.100000000000001" customHeight="1">
      <c r="B9" s="457"/>
      <c r="C9" s="457"/>
      <c r="D9" s="457"/>
      <c r="E9" s="457"/>
      <c r="F9" s="478"/>
      <c r="G9" s="478"/>
      <c r="H9" s="478"/>
      <c r="I9" s="478"/>
      <c r="J9" s="478"/>
      <c r="K9" s="478"/>
      <c r="L9" s="478"/>
      <c r="M9" s="514"/>
    </row>
    <row r="10" spans="1:14" s="453" customFormat="1" ht="17.100000000000001" customHeight="1">
      <c r="A10" s="479" t="s">
        <v>15</v>
      </c>
      <c r="B10" s="480" t="s">
        <v>36</v>
      </c>
      <c r="C10" s="481"/>
      <c r="D10" s="482"/>
      <c r="E10" s="483"/>
      <c r="F10" s="484"/>
      <c r="G10" s="485"/>
      <c r="H10" s="485"/>
      <c r="I10" s="485"/>
      <c r="J10" s="485"/>
      <c r="K10" s="485"/>
      <c r="L10" s="485"/>
      <c r="M10" s="512"/>
      <c r="N10" s="515"/>
    </row>
    <row r="11" spans="1:14" s="454" customFormat="1" ht="20.100000000000001" customHeight="1">
      <c r="A11" s="486"/>
      <c r="B11" s="487"/>
      <c r="C11" s="487"/>
      <c r="D11" s="487"/>
      <c r="E11" s="487"/>
      <c r="F11" s="487"/>
      <c r="G11" s="478"/>
      <c r="H11" s="478"/>
      <c r="I11" s="478"/>
      <c r="J11" s="478"/>
      <c r="K11" s="478"/>
      <c r="L11" s="478"/>
      <c r="M11" s="514"/>
      <c r="N11" s="465"/>
    </row>
    <row r="12" spans="1:14" ht="52.5" customHeight="1">
      <c r="A12" s="486">
        <v>1</v>
      </c>
      <c r="B12" s="488" t="s">
        <v>37</v>
      </c>
      <c r="C12" s="1216" t="s">
        <v>735</v>
      </c>
      <c r="D12" s="1216"/>
      <c r="E12" s="1216"/>
      <c r="F12" s="1216"/>
      <c r="G12" s="1216"/>
      <c r="H12" s="1216"/>
      <c r="I12" s="1216"/>
      <c r="J12" s="1216"/>
      <c r="K12" s="1216"/>
      <c r="L12" s="1216"/>
      <c r="M12" s="464">
        <v>96</v>
      </c>
    </row>
    <row r="13" spans="1:14" ht="8.25" customHeight="1">
      <c r="B13" s="490"/>
      <c r="C13" s="457"/>
      <c r="D13" s="457"/>
      <c r="E13" s="483"/>
      <c r="F13" s="457"/>
      <c r="G13" s="457"/>
      <c r="H13" s="478"/>
      <c r="I13" s="478"/>
      <c r="J13" s="478"/>
      <c r="K13" s="478"/>
      <c r="L13" s="478"/>
      <c r="M13" s="514"/>
    </row>
    <row r="14" spans="1:14" ht="20.100000000000001" customHeight="1">
      <c r="B14" s="491"/>
      <c r="C14" s="481"/>
      <c r="D14" s="492"/>
      <c r="E14" s="457"/>
      <c r="F14" s="493" t="s">
        <v>38</v>
      </c>
      <c r="G14" s="493"/>
      <c r="H14" s="494" t="s">
        <v>39</v>
      </c>
      <c r="I14" s="478"/>
      <c r="J14" s="478"/>
      <c r="K14" s="478"/>
      <c r="L14" s="478"/>
      <c r="M14" s="514"/>
    </row>
    <row r="15" spans="1:14" ht="20.100000000000001" customHeight="1">
      <c r="B15" s="490">
        <v>96</v>
      </c>
      <c r="C15" s="495" t="s">
        <v>383</v>
      </c>
      <c r="D15" s="496" t="s">
        <v>40</v>
      </c>
      <c r="E15" s="457"/>
      <c r="F15" s="497">
        <v>16</v>
      </c>
      <c r="G15" s="497" t="s">
        <v>41</v>
      </c>
      <c r="H15" s="497">
        <v>6</v>
      </c>
      <c r="I15" s="501"/>
      <c r="J15" s="501"/>
      <c r="K15" s="516"/>
      <c r="L15" s="478"/>
      <c r="M15" s="514"/>
    </row>
    <row r="16" spans="1:14" ht="20.100000000000001" customHeight="1">
      <c r="B16" s="498"/>
      <c r="C16" s="499"/>
      <c r="D16" s="492"/>
      <c r="E16" s="457"/>
      <c r="F16" s="500"/>
      <c r="G16" s="501"/>
      <c r="H16" s="502"/>
      <c r="I16" s="501"/>
      <c r="J16" s="501"/>
      <c r="K16" s="516"/>
      <c r="L16" s="478"/>
      <c r="M16" s="514"/>
    </row>
    <row r="17" spans="1:14" ht="51" customHeight="1">
      <c r="A17" s="486">
        <v>2</v>
      </c>
      <c r="B17" s="488" t="s">
        <v>42</v>
      </c>
      <c r="C17" s="1216" t="s">
        <v>731</v>
      </c>
      <c r="D17" s="1216"/>
      <c r="E17" s="1216"/>
      <c r="F17" s="1216"/>
      <c r="G17" s="1216"/>
      <c r="H17" s="1216"/>
      <c r="I17" s="1216"/>
      <c r="J17" s="1216"/>
      <c r="K17" s="1216"/>
      <c r="L17" s="1216"/>
      <c r="M17" s="514">
        <v>140551.42000000001</v>
      </c>
    </row>
    <row r="18" spans="1:14" ht="20.100000000000001" customHeight="1">
      <c r="B18" s="490"/>
      <c r="C18" s="457"/>
      <c r="D18" s="457"/>
      <c r="E18" s="483"/>
      <c r="F18" s="457"/>
      <c r="G18" s="457"/>
      <c r="H18" s="478"/>
      <c r="I18" s="478"/>
      <c r="J18" s="478"/>
      <c r="K18" s="478"/>
      <c r="L18" s="478"/>
      <c r="M18" s="514"/>
    </row>
    <row r="19" spans="1:14" ht="20.100000000000001" customHeight="1">
      <c r="B19" s="491"/>
      <c r="C19" s="481"/>
      <c r="D19" s="834" t="s">
        <v>854</v>
      </c>
      <c r="E19" s="457"/>
      <c r="F19" s="493" t="s">
        <v>30</v>
      </c>
      <c r="G19" s="493"/>
      <c r="H19" s="494" t="s">
        <v>39</v>
      </c>
      <c r="I19" s="478"/>
      <c r="J19" s="478"/>
      <c r="K19" s="478"/>
      <c r="L19" s="478"/>
      <c r="M19" s="514"/>
    </row>
    <row r="20" spans="1:14" ht="20.100000000000001" customHeight="1">
      <c r="B20" s="595">
        <v>5086.78</v>
      </c>
      <c r="C20" s="817" t="s">
        <v>43</v>
      </c>
      <c r="D20" s="492" t="s">
        <v>840</v>
      </c>
      <c r="E20" s="457"/>
      <c r="F20" s="505">
        <v>423.899</v>
      </c>
      <c r="G20" s="497" t="s">
        <v>41</v>
      </c>
      <c r="H20" s="506">
        <v>12</v>
      </c>
      <c r="I20" s="478"/>
      <c r="J20" s="478"/>
      <c r="K20" s="478"/>
      <c r="L20" s="478"/>
      <c r="M20" s="514"/>
    </row>
    <row r="21" spans="1:14" ht="20.100000000000001" customHeight="1">
      <c r="B21" s="595">
        <v>4438.0600000000004</v>
      </c>
      <c r="C21" s="817" t="s">
        <v>43</v>
      </c>
      <c r="D21" s="492" t="s">
        <v>841</v>
      </c>
      <c r="E21" s="457"/>
      <c r="F21" s="505">
        <v>369.839</v>
      </c>
      <c r="G21" s="497" t="s">
        <v>41</v>
      </c>
      <c r="H21" s="506">
        <v>12</v>
      </c>
      <c r="I21" s="478"/>
      <c r="J21" s="478"/>
      <c r="K21" s="478"/>
      <c r="L21" s="478"/>
      <c r="M21" s="514"/>
    </row>
    <row r="22" spans="1:14" ht="20.100000000000001" customHeight="1">
      <c r="B22" s="595">
        <v>5732.37</v>
      </c>
      <c r="C22" s="817" t="s">
        <v>43</v>
      </c>
      <c r="D22" s="492" t="s">
        <v>842</v>
      </c>
      <c r="E22" s="457"/>
      <c r="F22" s="505">
        <v>477.69799999999998</v>
      </c>
      <c r="G22" s="497" t="s">
        <v>41</v>
      </c>
      <c r="H22" s="506">
        <v>12</v>
      </c>
      <c r="I22" s="478"/>
      <c r="J22" s="478"/>
      <c r="K22" s="478"/>
      <c r="L22" s="478"/>
      <c r="M22" s="514"/>
    </row>
    <row r="23" spans="1:14" ht="20.100000000000001" customHeight="1">
      <c r="B23" s="595">
        <v>2480.7800000000002</v>
      </c>
      <c r="C23" s="817" t="s">
        <v>43</v>
      </c>
      <c r="D23" s="492" t="s">
        <v>843</v>
      </c>
      <c r="E23" s="457"/>
      <c r="F23" s="505">
        <v>206.732</v>
      </c>
      <c r="G23" s="497" t="s">
        <v>41</v>
      </c>
      <c r="H23" s="506">
        <v>12</v>
      </c>
      <c r="I23" s="478"/>
      <c r="J23" s="478"/>
      <c r="K23" s="478"/>
      <c r="L23" s="478"/>
      <c r="M23" s="514"/>
    </row>
    <row r="24" spans="1:14" ht="20.100000000000001" customHeight="1">
      <c r="B24" s="595">
        <v>2484.7600000000002</v>
      </c>
      <c r="C24" s="817" t="s">
        <v>43</v>
      </c>
      <c r="D24" s="492" t="s">
        <v>844</v>
      </c>
      <c r="E24" s="457"/>
      <c r="F24" s="505">
        <v>207.06399999999999</v>
      </c>
      <c r="G24" s="497" t="s">
        <v>41</v>
      </c>
      <c r="H24" s="506">
        <v>12</v>
      </c>
      <c r="I24" s="478"/>
      <c r="J24" s="478"/>
      <c r="K24" s="478"/>
      <c r="L24" s="478"/>
      <c r="M24" s="514"/>
    </row>
    <row r="25" spans="1:14" ht="20.100000000000001" customHeight="1">
      <c r="B25" s="595">
        <v>1256.6500000000001</v>
      </c>
      <c r="C25" s="817" t="s">
        <v>43</v>
      </c>
      <c r="D25" s="492" t="s">
        <v>845</v>
      </c>
      <c r="E25" s="457"/>
      <c r="F25" s="505">
        <v>104.721</v>
      </c>
      <c r="G25" s="497" t="s">
        <v>41</v>
      </c>
      <c r="H25" s="506">
        <v>12</v>
      </c>
      <c r="I25" s="478"/>
      <c r="J25" s="478"/>
      <c r="K25" s="478"/>
      <c r="L25" s="478"/>
      <c r="M25" s="514"/>
    </row>
    <row r="26" spans="1:14" ht="20.100000000000001" customHeight="1">
      <c r="B26" s="595">
        <v>3189.2</v>
      </c>
      <c r="C26" s="817" t="s">
        <v>43</v>
      </c>
      <c r="D26" s="492" t="s">
        <v>878</v>
      </c>
      <c r="E26" s="457"/>
      <c r="F26" s="505">
        <v>265.767</v>
      </c>
      <c r="G26" s="497" t="s">
        <v>41</v>
      </c>
      <c r="H26" s="506">
        <v>12</v>
      </c>
      <c r="I26" s="478"/>
      <c r="J26" s="478"/>
      <c r="K26" s="478"/>
      <c r="L26" s="478"/>
      <c r="M26" s="514"/>
    </row>
    <row r="27" spans="1:14" s="456" customFormat="1" ht="20.100000000000001" customHeight="1">
      <c r="A27" s="507"/>
      <c r="B27" s="595">
        <v>3176.73</v>
      </c>
      <c r="C27" s="817" t="s">
        <v>43</v>
      </c>
      <c r="D27" s="492" t="s">
        <v>846</v>
      </c>
      <c r="E27" s="457"/>
      <c r="F27" s="505">
        <v>264.72800000000001</v>
      </c>
      <c r="G27" s="497" t="s">
        <v>41</v>
      </c>
      <c r="H27" s="506">
        <v>12</v>
      </c>
      <c r="I27" s="478"/>
      <c r="J27" s="517"/>
      <c r="K27" s="517"/>
      <c r="L27" s="517"/>
      <c r="M27" s="514"/>
      <c r="N27" s="518"/>
    </row>
    <row r="28" spans="1:14" s="456" customFormat="1" ht="20.100000000000001" customHeight="1">
      <c r="A28" s="507"/>
      <c r="B28" s="595">
        <v>2327.8200000000002</v>
      </c>
      <c r="C28" s="817" t="s">
        <v>43</v>
      </c>
      <c r="D28" s="492" t="s">
        <v>847</v>
      </c>
      <c r="E28" s="457"/>
      <c r="F28" s="505">
        <v>193.98500000000001</v>
      </c>
      <c r="G28" s="497" t="s">
        <v>41</v>
      </c>
      <c r="H28" s="506">
        <v>12</v>
      </c>
      <c r="I28" s="478"/>
      <c r="J28" s="517"/>
      <c r="K28" s="517"/>
      <c r="L28" s="517"/>
      <c r="M28" s="514"/>
      <c r="N28" s="518"/>
    </row>
    <row r="29" spans="1:14" s="456" customFormat="1" ht="20.100000000000001" customHeight="1">
      <c r="A29" s="507"/>
      <c r="B29" s="595">
        <v>9636.44</v>
      </c>
      <c r="C29" s="817" t="s">
        <v>43</v>
      </c>
      <c r="D29" s="492" t="s">
        <v>879</v>
      </c>
      <c r="E29" s="457"/>
      <c r="F29" s="505">
        <v>803.03700000000003</v>
      </c>
      <c r="G29" s="497" t="s">
        <v>41</v>
      </c>
      <c r="H29" s="506">
        <v>12</v>
      </c>
      <c r="I29" s="478"/>
      <c r="J29" s="517"/>
      <c r="K29" s="517"/>
      <c r="L29" s="517"/>
      <c r="M29" s="514"/>
      <c r="N29" s="518"/>
    </row>
    <row r="30" spans="1:14" s="456" customFormat="1" ht="20.100000000000001" customHeight="1">
      <c r="A30" s="507"/>
      <c r="B30" s="595">
        <v>540</v>
      </c>
      <c r="C30" s="817" t="s">
        <v>43</v>
      </c>
      <c r="D30" s="492" t="s">
        <v>887</v>
      </c>
      <c r="E30" s="457"/>
      <c r="F30" s="505">
        <v>45</v>
      </c>
      <c r="G30" s="497" t="s">
        <v>41</v>
      </c>
      <c r="H30" s="506">
        <v>12</v>
      </c>
      <c r="I30" s="478"/>
      <c r="J30" s="517"/>
      <c r="K30" s="517"/>
      <c r="L30" s="517"/>
      <c r="M30" s="514"/>
      <c r="N30" s="518"/>
    </row>
    <row r="31" spans="1:14" s="456" customFormat="1" ht="20.100000000000001" customHeight="1">
      <c r="A31" s="507"/>
      <c r="B31" s="595">
        <v>8693.4</v>
      </c>
      <c r="C31" s="817"/>
      <c r="D31" s="492" t="s">
        <v>888</v>
      </c>
      <c r="E31" s="457"/>
      <c r="F31" s="505">
        <v>724.45</v>
      </c>
      <c r="G31" s="497" t="s">
        <v>41</v>
      </c>
      <c r="H31" s="506">
        <v>12</v>
      </c>
      <c r="I31" s="852"/>
      <c r="J31" s="517"/>
      <c r="K31" s="517"/>
      <c r="L31" s="517"/>
      <c r="M31" s="514"/>
      <c r="N31" s="518"/>
    </row>
    <row r="32" spans="1:14" s="456" customFormat="1" ht="20.100000000000001" customHeight="1">
      <c r="A32" s="507"/>
      <c r="B32" s="595">
        <v>3360</v>
      </c>
      <c r="C32" s="817" t="s">
        <v>43</v>
      </c>
      <c r="D32" s="492" t="s">
        <v>848</v>
      </c>
      <c r="E32" s="457"/>
      <c r="F32" s="505">
        <v>280</v>
      </c>
      <c r="G32" s="497" t="s">
        <v>41</v>
      </c>
      <c r="H32" s="506">
        <v>12</v>
      </c>
      <c r="I32" s="478"/>
      <c r="J32" s="517"/>
      <c r="K32" s="517"/>
      <c r="L32" s="517"/>
      <c r="M32" s="514"/>
      <c r="N32" s="518"/>
    </row>
    <row r="33" spans="1:14" s="456" customFormat="1" ht="20.100000000000001" customHeight="1">
      <c r="A33" s="507"/>
      <c r="B33" s="595">
        <v>1821.96</v>
      </c>
      <c r="C33" s="817" t="s">
        <v>43</v>
      </c>
      <c r="D33" s="492" t="s">
        <v>849</v>
      </c>
      <c r="E33" s="457"/>
      <c r="F33" s="505">
        <v>151.83000000000001</v>
      </c>
      <c r="G33" s="497" t="s">
        <v>41</v>
      </c>
      <c r="H33" s="506">
        <v>12</v>
      </c>
      <c r="I33" s="478"/>
      <c r="J33" s="517"/>
      <c r="K33" s="517"/>
      <c r="L33" s="517"/>
      <c r="M33" s="514"/>
      <c r="N33" s="518"/>
    </row>
    <row r="34" spans="1:14" s="456" customFormat="1" ht="20.100000000000001" customHeight="1">
      <c r="A34" s="507"/>
      <c r="B34" s="595">
        <v>835.7</v>
      </c>
      <c r="C34" s="817" t="s">
        <v>43</v>
      </c>
      <c r="D34" s="492" t="s">
        <v>880</v>
      </c>
      <c r="E34" s="457"/>
      <c r="F34" s="505">
        <v>69.641999999999996</v>
      </c>
      <c r="G34" s="497" t="s">
        <v>41</v>
      </c>
      <c r="H34" s="506">
        <v>12</v>
      </c>
      <c r="I34" s="478"/>
      <c r="J34" s="517"/>
      <c r="K34" s="517"/>
      <c r="L34" s="517"/>
      <c r="M34" s="514"/>
      <c r="N34" s="518"/>
    </row>
    <row r="35" spans="1:14" s="456" customFormat="1" ht="20.100000000000001" customHeight="1">
      <c r="A35" s="507"/>
      <c r="B35" s="595">
        <v>2392.1</v>
      </c>
      <c r="C35" s="817" t="s">
        <v>43</v>
      </c>
      <c r="D35" s="492" t="s">
        <v>881</v>
      </c>
      <c r="E35" s="457"/>
      <c r="F35" s="505">
        <v>199.34199999999998</v>
      </c>
      <c r="G35" s="497" t="s">
        <v>41</v>
      </c>
      <c r="H35" s="506">
        <v>12</v>
      </c>
      <c r="I35" s="478"/>
      <c r="J35" s="517"/>
      <c r="K35" s="517"/>
      <c r="L35" s="517"/>
      <c r="M35" s="514"/>
      <c r="N35" s="518"/>
    </row>
    <row r="36" spans="1:14" s="456" customFormat="1" ht="20.100000000000001" customHeight="1">
      <c r="A36" s="507"/>
      <c r="B36" s="595">
        <v>3782.38</v>
      </c>
      <c r="C36" s="817" t="s">
        <v>43</v>
      </c>
      <c r="D36" s="492" t="s">
        <v>850</v>
      </c>
      <c r="E36" s="457"/>
      <c r="F36" s="505">
        <v>315.19900000000001</v>
      </c>
      <c r="G36" s="497" t="s">
        <v>41</v>
      </c>
      <c r="H36" s="506">
        <v>12</v>
      </c>
      <c r="I36" s="478"/>
      <c r="J36" s="517"/>
      <c r="K36" s="517"/>
      <c r="L36" s="517"/>
      <c r="M36" s="514"/>
      <c r="N36" s="518"/>
    </row>
    <row r="37" spans="1:14" s="456" customFormat="1" ht="20.100000000000001" customHeight="1">
      <c r="A37" s="507"/>
      <c r="B37" s="595">
        <v>1399.08</v>
      </c>
      <c r="C37" s="817" t="s">
        <v>43</v>
      </c>
      <c r="D37" s="833" t="s">
        <v>851</v>
      </c>
      <c r="E37" s="457"/>
      <c r="F37" s="505">
        <v>116.59</v>
      </c>
      <c r="G37" s="497" t="s">
        <v>41</v>
      </c>
      <c r="H37" s="506">
        <v>12</v>
      </c>
      <c r="I37" s="478"/>
      <c r="J37" s="517"/>
      <c r="K37" s="517"/>
      <c r="L37" s="517"/>
      <c r="M37" s="514"/>
      <c r="N37" s="518"/>
    </row>
    <row r="38" spans="1:14" s="456" customFormat="1" ht="20.100000000000001" customHeight="1">
      <c r="A38" s="507"/>
      <c r="B38" s="595">
        <v>1316.06</v>
      </c>
      <c r="C38" s="817" t="s">
        <v>43</v>
      </c>
      <c r="D38" s="492" t="s">
        <v>852</v>
      </c>
      <c r="E38" s="457"/>
      <c r="F38" s="505">
        <v>109.672</v>
      </c>
      <c r="G38" s="497" t="s">
        <v>41</v>
      </c>
      <c r="H38" s="506">
        <v>12</v>
      </c>
      <c r="I38" s="478"/>
      <c r="J38" s="517"/>
      <c r="K38" s="517"/>
      <c r="L38" s="517"/>
      <c r="M38" s="514"/>
      <c r="N38" s="518"/>
    </row>
    <row r="39" spans="1:14" s="456" customFormat="1" ht="20.100000000000001" customHeight="1">
      <c r="A39" s="507"/>
      <c r="B39" s="595">
        <v>2028.1</v>
      </c>
      <c r="C39" s="817" t="s">
        <v>43</v>
      </c>
      <c r="D39" s="492" t="s">
        <v>853</v>
      </c>
      <c r="E39" s="457"/>
      <c r="F39" s="505">
        <v>169.00900000000001</v>
      </c>
      <c r="G39" s="497" t="s">
        <v>41</v>
      </c>
      <c r="H39" s="506">
        <v>12</v>
      </c>
      <c r="I39" s="478"/>
      <c r="J39" s="517"/>
      <c r="K39" s="517"/>
      <c r="L39" s="517"/>
      <c r="M39" s="514"/>
      <c r="N39" s="518"/>
    </row>
    <row r="40" spans="1:14" s="456" customFormat="1" ht="20.100000000000001" customHeight="1">
      <c r="A40" s="507"/>
      <c r="B40" s="595">
        <v>5264.02</v>
      </c>
      <c r="C40" s="817" t="s">
        <v>43</v>
      </c>
      <c r="D40" s="492" t="s">
        <v>882</v>
      </c>
      <c r="E40" s="457"/>
      <c r="F40" s="505">
        <v>438.66899999999998</v>
      </c>
      <c r="G40" s="497" t="s">
        <v>41</v>
      </c>
      <c r="H40" s="506">
        <v>12</v>
      </c>
      <c r="I40" s="478"/>
      <c r="J40" s="517"/>
      <c r="K40" s="517"/>
      <c r="L40" s="517"/>
      <c r="M40" s="514"/>
      <c r="N40" s="518"/>
    </row>
    <row r="41" spans="1:14" s="456" customFormat="1" ht="20.100000000000001" customHeight="1">
      <c r="A41" s="507"/>
      <c r="B41" s="595">
        <v>2013.92</v>
      </c>
      <c r="C41" s="817" t="s">
        <v>43</v>
      </c>
      <c r="D41" s="492" t="s">
        <v>883</v>
      </c>
      <c r="E41" s="457"/>
      <c r="F41" s="505">
        <v>167.827</v>
      </c>
      <c r="G41" s="497" t="s">
        <v>41</v>
      </c>
      <c r="H41" s="506">
        <v>12</v>
      </c>
      <c r="I41" s="478"/>
      <c r="J41" s="517"/>
      <c r="K41" s="517"/>
      <c r="L41" s="517"/>
      <c r="M41" s="514"/>
      <c r="N41" s="518"/>
    </row>
    <row r="42" spans="1:14" s="456" customFormat="1" ht="20.100000000000001" customHeight="1">
      <c r="A42" s="507"/>
      <c r="B42" s="595">
        <v>1767.38</v>
      </c>
      <c r="C42" s="817" t="s">
        <v>43</v>
      </c>
      <c r="D42" s="492" t="s">
        <v>884</v>
      </c>
      <c r="E42" s="457"/>
      <c r="F42" s="505">
        <v>147.28200000000001</v>
      </c>
      <c r="G42" s="497" t="s">
        <v>41</v>
      </c>
      <c r="H42" s="506">
        <v>12</v>
      </c>
      <c r="I42" s="478"/>
      <c r="J42" s="517"/>
      <c r="K42" s="517"/>
      <c r="L42" s="517"/>
      <c r="M42" s="514"/>
      <c r="N42" s="518"/>
    </row>
    <row r="43" spans="1:14" s="456" customFormat="1" ht="20.100000000000001" customHeight="1">
      <c r="A43" s="507"/>
      <c r="B43" s="595">
        <v>1472.42</v>
      </c>
      <c r="C43" s="817" t="s">
        <v>43</v>
      </c>
      <c r="D43" s="492" t="s">
        <v>885</v>
      </c>
      <c r="E43" s="457"/>
      <c r="F43" s="505">
        <v>122.702</v>
      </c>
      <c r="G43" s="497" t="s">
        <v>41</v>
      </c>
      <c r="H43" s="506">
        <v>12</v>
      </c>
      <c r="I43" s="478"/>
      <c r="J43" s="517"/>
      <c r="K43" s="517"/>
      <c r="L43" s="517"/>
      <c r="M43" s="514"/>
      <c r="N43" s="518"/>
    </row>
    <row r="44" spans="1:14" ht="20.100000000000001" customHeight="1">
      <c r="A44" s="486"/>
      <c r="B44" s="595">
        <v>7080</v>
      </c>
      <c r="C44" s="817" t="s">
        <v>43</v>
      </c>
      <c r="D44" s="492" t="s">
        <v>1376</v>
      </c>
      <c r="E44" s="455"/>
      <c r="F44" s="505">
        <v>590</v>
      </c>
      <c r="G44" s="501" t="s">
        <v>41</v>
      </c>
      <c r="H44" s="506">
        <v>12</v>
      </c>
      <c r="I44" s="501"/>
      <c r="J44" s="506"/>
      <c r="K44" s="649"/>
      <c r="L44" s="661"/>
      <c r="M44" s="618"/>
    </row>
    <row r="45" spans="1:14" ht="20.100000000000001" customHeight="1">
      <c r="A45" s="486"/>
      <c r="B45" s="595">
        <v>18360</v>
      </c>
      <c r="C45" s="817" t="s">
        <v>43</v>
      </c>
      <c r="D45" s="492" t="s">
        <v>1377</v>
      </c>
      <c r="E45" s="455"/>
      <c r="F45" s="505">
        <v>1530</v>
      </c>
      <c r="G45" s="501" t="s">
        <v>41</v>
      </c>
      <c r="H45" s="506">
        <v>12</v>
      </c>
      <c r="I45" s="501"/>
      <c r="J45" s="506"/>
      <c r="K45" s="649"/>
      <c r="L45" s="661"/>
      <c r="M45" s="618"/>
    </row>
    <row r="46" spans="1:14" ht="20.100000000000001" customHeight="1">
      <c r="A46" s="486"/>
      <c r="B46" s="595"/>
      <c r="C46" s="817"/>
      <c r="D46" s="492"/>
      <c r="E46" s="455"/>
      <c r="F46" s="525"/>
      <c r="G46" s="501"/>
      <c r="H46" s="506"/>
      <c r="I46" s="501"/>
      <c r="J46" s="506"/>
      <c r="K46" s="649"/>
      <c r="L46" s="661"/>
      <c r="M46" s="618"/>
    </row>
    <row r="47" spans="1:14" s="456" customFormat="1" ht="20.100000000000001" customHeight="1">
      <c r="A47" s="507"/>
      <c r="B47" s="595"/>
      <c r="C47" s="817"/>
      <c r="D47" s="834" t="s">
        <v>855</v>
      </c>
      <c r="E47" s="457"/>
      <c r="F47" s="505"/>
      <c r="G47" s="497"/>
      <c r="H47" s="506"/>
      <c r="I47" s="478"/>
      <c r="J47" s="517"/>
      <c r="K47" s="517"/>
      <c r="L47" s="517"/>
      <c r="M47" s="514"/>
      <c r="N47" s="518"/>
    </row>
    <row r="48" spans="1:14" s="456" customFormat="1" ht="20.100000000000001" customHeight="1">
      <c r="A48" s="507"/>
      <c r="B48" s="595">
        <v>2818.09</v>
      </c>
      <c r="C48" s="817" t="s">
        <v>43</v>
      </c>
      <c r="D48" s="492" t="s">
        <v>856</v>
      </c>
      <c r="E48" s="457"/>
      <c r="F48" s="505">
        <v>234.84100000000001</v>
      </c>
      <c r="G48" s="497" t="s">
        <v>41</v>
      </c>
      <c r="H48" s="506">
        <v>12</v>
      </c>
      <c r="I48" s="478"/>
      <c r="J48" s="517"/>
      <c r="K48" s="517"/>
      <c r="L48" s="517"/>
      <c r="M48" s="514"/>
      <c r="N48" s="518"/>
    </row>
    <row r="49" spans="1:14" s="456" customFormat="1" ht="20.100000000000001" customHeight="1">
      <c r="A49" s="507"/>
      <c r="B49" s="595">
        <v>4363.8</v>
      </c>
      <c r="C49" s="817" t="s">
        <v>43</v>
      </c>
      <c r="D49" s="492" t="s">
        <v>864</v>
      </c>
      <c r="E49" s="457"/>
      <c r="F49" s="505">
        <v>363.65</v>
      </c>
      <c r="G49" s="497" t="s">
        <v>41</v>
      </c>
      <c r="H49" s="506">
        <v>12</v>
      </c>
      <c r="I49" s="478"/>
      <c r="J49" s="517"/>
      <c r="K49" s="517"/>
      <c r="L49" s="517"/>
      <c r="M49" s="514"/>
      <c r="N49" s="518"/>
    </row>
    <row r="50" spans="1:14" s="456" customFormat="1" ht="20.100000000000001" customHeight="1">
      <c r="A50" s="507"/>
      <c r="B50" s="595">
        <v>2168.96</v>
      </c>
      <c r="C50" s="817" t="s">
        <v>43</v>
      </c>
      <c r="D50" s="492" t="s">
        <v>865</v>
      </c>
      <c r="E50" s="457"/>
      <c r="F50" s="505">
        <v>180.74700000000001</v>
      </c>
      <c r="G50" s="497" t="s">
        <v>41</v>
      </c>
      <c r="H50" s="506">
        <v>12</v>
      </c>
      <c r="I50" s="478"/>
      <c r="J50" s="517"/>
      <c r="K50" s="517"/>
      <c r="L50" s="517"/>
      <c r="M50" s="514"/>
      <c r="N50" s="518"/>
    </row>
    <row r="51" spans="1:14" s="456" customFormat="1" ht="20.100000000000001" customHeight="1">
      <c r="A51" s="507"/>
      <c r="B51" s="595">
        <v>3272.2</v>
      </c>
      <c r="C51" s="817" t="s">
        <v>43</v>
      </c>
      <c r="D51" s="492" t="s">
        <v>857</v>
      </c>
      <c r="E51" s="457"/>
      <c r="F51" s="505">
        <v>272.68400000000003</v>
      </c>
      <c r="G51" s="497" t="s">
        <v>41</v>
      </c>
      <c r="H51" s="506">
        <v>12</v>
      </c>
      <c r="I51" s="478"/>
      <c r="J51" s="517"/>
      <c r="K51" s="517"/>
      <c r="L51" s="517"/>
      <c r="M51" s="514"/>
      <c r="N51" s="518"/>
    </row>
    <row r="52" spans="1:14" s="456" customFormat="1" ht="20.100000000000001" customHeight="1">
      <c r="A52" s="507"/>
      <c r="B52" s="595">
        <v>869.4</v>
      </c>
      <c r="C52" s="817" t="s">
        <v>43</v>
      </c>
      <c r="D52" s="492" t="s">
        <v>858</v>
      </c>
      <c r="E52" s="457"/>
      <c r="F52" s="505">
        <v>72.45</v>
      </c>
      <c r="G52" s="497" t="s">
        <v>41</v>
      </c>
      <c r="H52" s="506">
        <v>12</v>
      </c>
      <c r="I52" s="478"/>
      <c r="J52" s="517"/>
      <c r="K52" s="517"/>
      <c r="L52" s="517"/>
      <c r="M52" s="514"/>
      <c r="N52" s="518"/>
    </row>
    <row r="53" spans="1:14" s="456" customFormat="1" ht="20.100000000000001" customHeight="1">
      <c r="A53" s="507"/>
      <c r="B53" s="595">
        <v>2786.28</v>
      </c>
      <c r="C53" s="817" t="s">
        <v>43</v>
      </c>
      <c r="D53" s="492" t="s">
        <v>859</v>
      </c>
      <c r="E53" s="457"/>
      <c r="F53" s="505">
        <v>232.19</v>
      </c>
      <c r="G53" s="497" t="s">
        <v>41</v>
      </c>
      <c r="H53" s="506">
        <v>12</v>
      </c>
      <c r="I53" s="478"/>
      <c r="J53" s="517"/>
      <c r="K53" s="517"/>
      <c r="L53" s="517"/>
      <c r="M53" s="514"/>
      <c r="N53" s="518"/>
    </row>
    <row r="54" spans="1:14" s="456" customFormat="1" ht="20.100000000000001" customHeight="1">
      <c r="A54" s="507"/>
      <c r="B54" s="595">
        <v>2023.42</v>
      </c>
      <c r="C54" s="817" t="s">
        <v>43</v>
      </c>
      <c r="D54" s="492" t="s">
        <v>860</v>
      </c>
      <c r="E54" s="457"/>
      <c r="F54" s="505">
        <v>168.619</v>
      </c>
      <c r="G54" s="497" t="s">
        <v>41</v>
      </c>
      <c r="H54" s="506">
        <v>12</v>
      </c>
      <c r="I54" s="478"/>
      <c r="J54" s="517"/>
      <c r="K54" s="517"/>
      <c r="L54" s="517"/>
      <c r="M54" s="514"/>
      <c r="N54" s="518"/>
    </row>
    <row r="55" spans="1:14" s="456" customFormat="1" ht="20.100000000000001" customHeight="1">
      <c r="A55" s="507"/>
      <c r="B55" s="595">
        <v>2467.83</v>
      </c>
      <c r="C55" s="817" t="s">
        <v>43</v>
      </c>
      <c r="D55" s="492" t="s">
        <v>861</v>
      </c>
      <c r="E55" s="457"/>
      <c r="F55" s="505">
        <v>205.65299999999999</v>
      </c>
      <c r="G55" s="497" t="s">
        <v>41</v>
      </c>
      <c r="H55" s="506">
        <v>12</v>
      </c>
      <c r="I55" s="478"/>
      <c r="J55" s="517"/>
      <c r="K55" s="517"/>
      <c r="L55" s="517"/>
      <c r="M55" s="514"/>
      <c r="N55" s="518"/>
    </row>
    <row r="56" spans="1:14" s="456" customFormat="1" ht="20.100000000000001" customHeight="1">
      <c r="A56" s="507"/>
      <c r="B56" s="595">
        <v>3450.43</v>
      </c>
      <c r="C56" s="817" t="s">
        <v>43</v>
      </c>
      <c r="D56" s="492" t="s">
        <v>862</v>
      </c>
      <c r="E56" s="457"/>
      <c r="F56" s="505">
        <v>287.536</v>
      </c>
      <c r="G56" s="497" t="s">
        <v>41</v>
      </c>
      <c r="H56" s="506">
        <v>12</v>
      </c>
      <c r="I56" s="478"/>
      <c r="J56" s="517"/>
      <c r="K56" s="517"/>
      <c r="L56" s="517"/>
      <c r="M56" s="514"/>
      <c r="N56" s="518"/>
    </row>
    <row r="57" spans="1:14" s="456" customFormat="1" ht="20.100000000000001" customHeight="1">
      <c r="A57" s="507"/>
      <c r="B57" s="595">
        <v>4436.88</v>
      </c>
      <c r="C57" s="817" t="s">
        <v>43</v>
      </c>
      <c r="D57" s="492" t="s">
        <v>886</v>
      </c>
      <c r="E57" s="457"/>
      <c r="F57" s="505">
        <v>369.74</v>
      </c>
      <c r="G57" s="497" t="s">
        <v>41</v>
      </c>
      <c r="H57" s="506">
        <v>12</v>
      </c>
      <c r="I57" s="478"/>
      <c r="J57" s="517"/>
      <c r="K57" s="517"/>
      <c r="L57" s="517"/>
      <c r="M57" s="514"/>
      <c r="N57" s="518"/>
    </row>
    <row r="58" spans="1:14" s="456" customFormat="1" ht="20.100000000000001" customHeight="1">
      <c r="A58" s="507"/>
      <c r="B58" s="595">
        <v>2452.89</v>
      </c>
      <c r="C58" s="817" t="s">
        <v>43</v>
      </c>
      <c r="D58" s="492" t="s">
        <v>866</v>
      </c>
      <c r="E58" s="457"/>
      <c r="F58" s="505">
        <v>204.40799999999999</v>
      </c>
      <c r="G58" s="497" t="s">
        <v>41</v>
      </c>
      <c r="H58" s="506">
        <v>12</v>
      </c>
      <c r="I58" s="478"/>
      <c r="J58" s="517"/>
      <c r="K58" s="517"/>
      <c r="L58" s="517"/>
      <c r="M58" s="514"/>
      <c r="N58" s="518"/>
    </row>
    <row r="59" spans="1:14" s="456" customFormat="1" ht="20.100000000000001" customHeight="1">
      <c r="A59" s="507"/>
      <c r="B59" s="595">
        <v>2877.93</v>
      </c>
      <c r="C59" s="817" t="s">
        <v>43</v>
      </c>
      <c r="D59" s="492" t="s">
        <v>867</v>
      </c>
      <c r="E59" s="457"/>
      <c r="F59" s="505">
        <v>239.828</v>
      </c>
      <c r="G59" s="497" t="s">
        <v>41</v>
      </c>
      <c r="H59" s="506">
        <v>12</v>
      </c>
      <c r="I59" s="478"/>
      <c r="J59" s="517"/>
      <c r="K59" s="517"/>
      <c r="L59" s="517"/>
      <c r="M59" s="514"/>
      <c r="N59" s="518"/>
    </row>
    <row r="60" spans="1:14" s="456" customFormat="1" ht="20.100000000000001" customHeight="1">
      <c r="A60" s="507"/>
      <c r="B60" s="595">
        <v>2795.72</v>
      </c>
      <c r="C60" s="817" t="s">
        <v>43</v>
      </c>
      <c r="D60" s="492" t="s">
        <v>868</v>
      </c>
      <c r="E60" s="457"/>
      <c r="F60" s="505">
        <v>232.977</v>
      </c>
      <c r="G60" s="497" t="s">
        <v>41</v>
      </c>
      <c r="H60" s="506">
        <v>12</v>
      </c>
      <c r="I60" s="478"/>
      <c r="J60" s="517"/>
      <c r="K60" s="517"/>
      <c r="L60" s="517"/>
      <c r="M60" s="514"/>
      <c r="N60" s="518"/>
    </row>
    <row r="61" spans="1:14" s="456" customFormat="1" ht="20.100000000000001" customHeight="1">
      <c r="A61" s="507"/>
      <c r="B61" s="595">
        <v>1831.48</v>
      </c>
      <c r="C61" s="817" t="s">
        <v>43</v>
      </c>
      <c r="D61" s="492" t="s">
        <v>869</v>
      </c>
      <c r="E61" s="457"/>
      <c r="F61" s="505">
        <v>152.624</v>
      </c>
      <c r="G61" s="497" t="s">
        <v>41</v>
      </c>
      <c r="H61" s="506">
        <v>12</v>
      </c>
      <c r="I61" s="478"/>
      <c r="J61" s="517"/>
      <c r="K61" s="517"/>
      <c r="L61" s="517"/>
      <c r="M61" s="514"/>
      <c r="N61" s="518"/>
    </row>
    <row r="62" spans="1:14" s="457" customFormat="1" ht="20.100000000000001" customHeight="1">
      <c r="A62" s="462"/>
      <c r="B62" s="519">
        <v>140551.42000000001</v>
      </c>
      <c r="C62" s="495" t="s">
        <v>383</v>
      </c>
      <c r="D62" s="496" t="s">
        <v>40</v>
      </c>
      <c r="F62" s="520">
        <v>11712.630999999999</v>
      </c>
      <c r="G62" s="501"/>
      <c r="H62" s="502"/>
      <c r="I62" s="501"/>
      <c r="J62" s="501"/>
      <c r="K62" s="516"/>
      <c r="L62" s="478"/>
      <c r="M62" s="527"/>
      <c r="N62" s="528"/>
    </row>
    <row r="63" spans="1:14" ht="20.100000000000001" customHeight="1">
      <c r="B63" s="498"/>
      <c r="C63" s="499"/>
      <c r="D63" s="492"/>
      <c r="E63" s="457"/>
      <c r="F63" s="500"/>
      <c r="G63" s="501"/>
      <c r="H63" s="502"/>
      <c r="I63" s="501"/>
      <c r="J63" s="501"/>
      <c r="K63" s="516"/>
      <c r="L63" s="478"/>
      <c r="M63" s="514"/>
    </row>
    <row r="64" spans="1:14" ht="41.25" customHeight="1">
      <c r="A64" s="486">
        <v>3</v>
      </c>
      <c r="B64" s="488" t="s">
        <v>44</v>
      </c>
      <c r="C64" s="1216" t="s">
        <v>734</v>
      </c>
      <c r="D64" s="1216"/>
      <c r="E64" s="1216"/>
      <c r="F64" s="1216"/>
      <c r="G64" s="1216"/>
      <c r="H64" s="1216"/>
      <c r="I64" s="1216"/>
      <c r="J64" s="1216"/>
      <c r="K64" s="1216"/>
      <c r="L64" s="1216"/>
      <c r="M64" s="464">
        <v>220</v>
      </c>
    </row>
    <row r="65" spans="1:22" ht="9.75" customHeight="1">
      <c r="B65" s="498"/>
      <c r="C65" s="521"/>
      <c r="D65" s="521"/>
      <c r="E65" s="521"/>
      <c r="F65" s="521"/>
      <c r="G65" s="521"/>
      <c r="H65" s="521"/>
      <c r="I65" s="521"/>
      <c r="J65" s="521"/>
      <c r="K65" s="521"/>
      <c r="L65" s="521"/>
      <c r="M65" s="514"/>
    </row>
    <row r="66" spans="1:22" ht="20.100000000000001" customHeight="1">
      <c r="B66" s="491"/>
      <c r="C66" s="481"/>
      <c r="D66" s="492"/>
      <c r="E66" s="457"/>
      <c r="F66" s="493" t="s">
        <v>38</v>
      </c>
      <c r="G66" s="493"/>
      <c r="H66" s="494" t="s">
        <v>45</v>
      </c>
      <c r="I66" s="455"/>
      <c r="J66" s="455"/>
      <c r="K66" s="455"/>
      <c r="L66" s="478"/>
      <c r="M66" s="514"/>
    </row>
    <row r="67" spans="1:22" ht="20.100000000000001" customHeight="1">
      <c r="B67" s="498">
        <v>220</v>
      </c>
      <c r="C67" s="817" t="s">
        <v>43</v>
      </c>
      <c r="D67" s="492" t="s">
        <v>46</v>
      </c>
      <c r="E67" s="457"/>
      <c r="F67" s="497">
        <v>100</v>
      </c>
      <c r="G67" s="497" t="s">
        <v>41</v>
      </c>
      <c r="H67" s="497">
        <v>2.2000000000000002</v>
      </c>
      <c r="I67" s="455"/>
      <c r="J67" s="455"/>
      <c r="K67" s="455"/>
      <c r="L67" s="478"/>
      <c r="M67" s="514"/>
    </row>
    <row r="68" spans="1:22" ht="20.100000000000001" customHeight="1">
      <c r="B68" s="519">
        <v>220</v>
      </c>
      <c r="C68" s="495" t="s">
        <v>383</v>
      </c>
      <c r="D68" s="496" t="s">
        <v>40</v>
      </c>
      <c r="E68" s="483"/>
      <c r="F68" s="522"/>
      <c r="G68" s="522"/>
      <c r="H68" s="500"/>
      <c r="I68" s="501"/>
      <c r="J68" s="501"/>
      <c r="K68" s="502"/>
      <c r="L68" s="522"/>
    </row>
    <row r="69" spans="1:22" ht="20.100000000000001" customHeight="1">
      <c r="B69" s="498"/>
      <c r="C69" s="522"/>
      <c r="D69" s="522"/>
      <c r="E69" s="522"/>
      <c r="F69" s="522"/>
      <c r="G69" s="522"/>
      <c r="H69" s="522"/>
      <c r="I69" s="522"/>
      <c r="J69" s="522"/>
      <c r="K69" s="522"/>
      <c r="L69" s="522"/>
    </row>
    <row r="70" spans="1:22" ht="21.75" customHeight="1">
      <c r="A70" s="486">
        <v>4</v>
      </c>
      <c r="B70" s="488" t="s">
        <v>47</v>
      </c>
      <c r="C70" s="1216" t="s">
        <v>744</v>
      </c>
      <c r="D70" s="1216"/>
      <c r="E70" s="1216"/>
      <c r="F70" s="1216"/>
      <c r="G70" s="1216"/>
      <c r="H70" s="1216"/>
      <c r="I70" s="1216"/>
      <c r="J70" s="1216"/>
      <c r="K70" s="1216"/>
      <c r="L70" s="1216"/>
      <c r="M70" s="464">
        <v>18</v>
      </c>
    </row>
    <row r="71" spans="1:22" ht="20.100000000000001" customHeight="1">
      <c r="B71" s="491"/>
      <c r="C71" s="481"/>
      <c r="D71" s="492"/>
      <c r="E71" s="493" t="s">
        <v>45</v>
      </c>
      <c r="F71" s="493"/>
      <c r="G71" s="493" t="s">
        <v>39</v>
      </c>
      <c r="H71" s="494"/>
      <c r="I71" s="494" t="s">
        <v>48</v>
      </c>
      <c r="J71" s="529"/>
      <c r="K71" s="478"/>
      <c r="L71" s="530"/>
      <c r="M71" s="531"/>
    </row>
    <row r="72" spans="1:22" ht="20.100000000000001" customHeight="1">
      <c r="B72" s="498">
        <v>18</v>
      </c>
      <c r="C72" s="817" t="s">
        <v>43</v>
      </c>
      <c r="D72" s="492" t="s">
        <v>49</v>
      </c>
      <c r="E72" s="497">
        <v>2</v>
      </c>
      <c r="F72" s="497" t="s">
        <v>41</v>
      </c>
      <c r="G72" s="497">
        <v>3</v>
      </c>
      <c r="H72" s="497" t="s">
        <v>41</v>
      </c>
      <c r="I72" s="532">
        <v>3</v>
      </c>
      <c r="J72" s="532"/>
      <c r="K72" s="501"/>
      <c r="L72" s="530"/>
      <c r="M72" s="531"/>
    </row>
    <row r="73" spans="1:22" ht="20.100000000000001" customHeight="1">
      <c r="B73" s="519">
        <v>18</v>
      </c>
      <c r="C73" s="495" t="s">
        <v>383</v>
      </c>
      <c r="D73" s="496" t="s">
        <v>40</v>
      </c>
      <c r="E73" s="483"/>
      <c r="F73" s="457"/>
      <c r="G73" s="500"/>
      <c r="H73" s="501"/>
      <c r="I73" s="532"/>
      <c r="J73" s="532"/>
      <c r="K73" s="501"/>
      <c r="L73" s="530"/>
      <c r="M73" s="531"/>
    </row>
    <row r="74" spans="1:22" ht="20.100000000000001" customHeight="1">
      <c r="B74" s="498"/>
      <c r="C74" s="499"/>
      <c r="D74" s="492"/>
      <c r="E74" s="457"/>
      <c r="F74" s="500"/>
      <c r="G74" s="501"/>
      <c r="H74" s="500"/>
      <c r="I74" s="501"/>
      <c r="J74" s="501"/>
      <c r="K74" s="532"/>
      <c r="L74" s="478"/>
      <c r="M74" s="514"/>
    </row>
    <row r="75" spans="1:22" ht="54" customHeight="1">
      <c r="A75" s="486">
        <v>5</v>
      </c>
      <c r="B75" s="488" t="s">
        <v>50</v>
      </c>
      <c r="C75" s="1216" t="s">
        <v>733</v>
      </c>
      <c r="D75" s="1216"/>
      <c r="E75" s="1216"/>
      <c r="F75" s="1216"/>
      <c r="G75" s="1216"/>
      <c r="H75" s="1216"/>
      <c r="I75" s="1216"/>
      <c r="J75" s="1216"/>
      <c r="K75" s="1216"/>
      <c r="L75" s="1216"/>
      <c r="M75" s="464">
        <v>14.036000000000003</v>
      </c>
    </row>
    <row r="76" spans="1:22">
      <c r="A76" s="486"/>
      <c r="B76" s="492"/>
      <c r="C76" s="523"/>
      <c r="D76" s="523"/>
      <c r="E76" s="523"/>
      <c r="F76" s="523"/>
      <c r="G76" s="523"/>
      <c r="H76" s="523"/>
      <c r="I76" s="523"/>
      <c r="J76" s="523"/>
      <c r="K76" s="523"/>
      <c r="L76" s="523"/>
    </row>
    <row r="77" spans="1:22" ht="17.100000000000001" customHeight="1">
      <c r="A77" s="486"/>
      <c r="B77" s="491"/>
      <c r="C77" s="481"/>
      <c r="D77" s="834" t="s">
        <v>854</v>
      </c>
      <c r="E77" s="524" t="s">
        <v>51</v>
      </c>
      <c r="F77" s="499"/>
      <c r="G77" s="524" t="s">
        <v>52</v>
      </c>
      <c r="H77" s="524"/>
      <c r="I77" s="524" t="s">
        <v>53</v>
      </c>
      <c r="J77" s="524"/>
      <c r="K77" s="524" t="s">
        <v>54</v>
      </c>
      <c r="L77" s="455"/>
      <c r="M77" s="514"/>
      <c r="N77" s="533"/>
      <c r="O77" s="534"/>
      <c r="P77" s="534"/>
      <c r="Q77" s="534"/>
      <c r="R77" s="534"/>
      <c r="S77" s="539"/>
      <c r="T77" s="539"/>
      <c r="U77" s="539"/>
      <c r="V77" s="539"/>
    </row>
    <row r="78" spans="1:22" ht="20.100000000000001" customHeight="1">
      <c r="A78" s="486"/>
      <c r="B78" s="595">
        <v>0.50800000000000001</v>
      </c>
      <c r="C78" s="817" t="s">
        <v>43</v>
      </c>
      <c r="D78" s="492" t="s">
        <v>840</v>
      </c>
      <c r="E78" s="505">
        <v>423.899</v>
      </c>
      <c r="F78" s="497" t="s">
        <v>41</v>
      </c>
      <c r="G78" s="506">
        <v>12</v>
      </c>
      <c r="H78" s="499"/>
      <c r="I78" s="535">
        <v>5086.78</v>
      </c>
      <c r="J78" s="525"/>
      <c r="K78" s="536">
        <v>0.50800000000000001</v>
      </c>
      <c r="L78" s="455"/>
      <c r="M78" s="514"/>
      <c r="N78" s="533"/>
      <c r="O78" s="534"/>
      <c r="P78" s="534"/>
      <c r="Q78" s="534"/>
      <c r="R78" s="534"/>
      <c r="S78" s="539"/>
      <c r="T78" s="539"/>
      <c r="U78" s="539"/>
      <c r="V78" s="539"/>
    </row>
    <row r="79" spans="1:22" ht="20.100000000000001" customHeight="1">
      <c r="A79" s="486"/>
      <c r="B79" s="595">
        <v>0.443</v>
      </c>
      <c r="C79" s="817" t="s">
        <v>43</v>
      </c>
      <c r="D79" s="492" t="s">
        <v>841</v>
      </c>
      <c r="E79" s="505">
        <v>369.839</v>
      </c>
      <c r="F79" s="497" t="s">
        <v>41</v>
      </c>
      <c r="G79" s="506">
        <v>12</v>
      </c>
      <c r="H79" s="499"/>
      <c r="I79" s="535">
        <v>4438.0600000000004</v>
      </c>
      <c r="J79" s="525"/>
      <c r="K79" s="536">
        <v>0.443</v>
      </c>
      <c r="L79" s="455"/>
      <c r="M79" s="514"/>
      <c r="N79" s="533"/>
      <c r="O79" s="534"/>
      <c r="P79" s="534"/>
      <c r="Q79" s="534"/>
      <c r="R79" s="534"/>
      <c r="S79" s="539"/>
      <c r="T79" s="539"/>
      <c r="U79" s="539"/>
      <c r="V79" s="539"/>
    </row>
    <row r="80" spans="1:22" ht="20.100000000000001" customHeight="1">
      <c r="A80" s="486"/>
      <c r="B80" s="595">
        <v>0.57299999999999995</v>
      </c>
      <c r="C80" s="817" t="s">
        <v>43</v>
      </c>
      <c r="D80" s="492" t="s">
        <v>842</v>
      </c>
      <c r="E80" s="505">
        <v>477.69799999999998</v>
      </c>
      <c r="F80" s="497" t="s">
        <v>41</v>
      </c>
      <c r="G80" s="506">
        <v>12</v>
      </c>
      <c r="H80" s="499"/>
      <c r="I80" s="535">
        <v>5732.37</v>
      </c>
      <c r="J80" s="525"/>
      <c r="K80" s="536">
        <v>0.57299999999999995</v>
      </c>
      <c r="L80" s="455"/>
      <c r="M80" s="514"/>
      <c r="N80" s="533"/>
      <c r="O80" s="534"/>
      <c r="P80" s="534"/>
      <c r="Q80" s="534"/>
      <c r="R80" s="534"/>
      <c r="S80" s="539"/>
      <c r="T80" s="539"/>
      <c r="U80" s="539"/>
      <c r="V80" s="539"/>
    </row>
    <row r="81" spans="1:22" ht="20.100000000000001" customHeight="1">
      <c r="A81" s="486"/>
      <c r="B81" s="595">
        <v>0.248</v>
      </c>
      <c r="C81" s="817" t="s">
        <v>43</v>
      </c>
      <c r="D81" s="492" t="s">
        <v>843</v>
      </c>
      <c r="E81" s="505">
        <v>206.732</v>
      </c>
      <c r="F81" s="497" t="s">
        <v>41</v>
      </c>
      <c r="G81" s="506">
        <v>12</v>
      </c>
      <c r="H81" s="499"/>
      <c r="I81" s="535">
        <v>2480.7800000000002</v>
      </c>
      <c r="J81" s="525"/>
      <c r="K81" s="536">
        <v>0.248</v>
      </c>
      <c r="L81" s="455"/>
      <c r="M81" s="514"/>
      <c r="N81" s="533"/>
      <c r="O81" s="534"/>
      <c r="P81" s="534"/>
      <c r="Q81" s="534"/>
      <c r="R81" s="534"/>
      <c r="S81" s="539"/>
      <c r="T81" s="539"/>
      <c r="U81" s="539"/>
      <c r="V81" s="539"/>
    </row>
    <row r="82" spans="1:22" ht="20.100000000000001" customHeight="1">
      <c r="A82" s="486"/>
      <c r="B82" s="595">
        <v>0.248</v>
      </c>
      <c r="C82" s="817" t="s">
        <v>43</v>
      </c>
      <c r="D82" s="492" t="s">
        <v>844</v>
      </c>
      <c r="E82" s="505">
        <v>207.06399999999999</v>
      </c>
      <c r="F82" s="497" t="s">
        <v>41</v>
      </c>
      <c r="G82" s="506">
        <v>12</v>
      </c>
      <c r="H82" s="499"/>
      <c r="I82" s="535">
        <v>2484.7600000000002</v>
      </c>
      <c r="J82" s="525"/>
      <c r="K82" s="536">
        <v>0.248</v>
      </c>
      <c r="L82" s="455"/>
      <c r="M82" s="514"/>
      <c r="N82" s="533"/>
      <c r="O82" s="534"/>
      <c r="P82" s="534"/>
      <c r="Q82" s="534"/>
      <c r="R82" s="534"/>
      <c r="S82" s="539"/>
      <c r="T82" s="539"/>
      <c r="U82" s="539"/>
      <c r="V82" s="539"/>
    </row>
    <row r="83" spans="1:22" ht="20.100000000000001" customHeight="1">
      <c r="A83" s="486"/>
      <c r="B83" s="595">
        <v>0.125</v>
      </c>
      <c r="C83" s="817" t="s">
        <v>43</v>
      </c>
      <c r="D83" s="492" t="s">
        <v>845</v>
      </c>
      <c r="E83" s="505">
        <v>104.721</v>
      </c>
      <c r="F83" s="497" t="s">
        <v>41</v>
      </c>
      <c r="G83" s="506">
        <v>12</v>
      </c>
      <c r="H83" s="499"/>
      <c r="I83" s="535">
        <v>1256.6500000000001</v>
      </c>
      <c r="J83" s="525"/>
      <c r="K83" s="536">
        <v>0.125</v>
      </c>
      <c r="L83" s="455"/>
      <c r="M83" s="514"/>
      <c r="N83" s="533"/>
      <c r="O83" s="534"/>
      <c r="P83" s="534"/>
      <c r="Q83" s="534"/>
      <c r="R83" s="534"/>
      <c r="S83" s="539"/>
      <c r="T83" s="539"/>
      <c r="U83" s="539"/>
      <c r="V83" s="539"/>
    </row>
    <row r="84" spans="1:22" ht="20.100000000000001" customHeight="1">
      <c r="A84" s="486"/>
      <c r="B84" s="595">
        <v>0.318</v>
      </c>
      <c r="C84" s="817" t="s">
        <v>43</v>
      </c>
      <c r="D84" s="492" t="s">
        <v>878</v>
      </c>
      <c r="E84" s="505">
        <v>265.767</v>
      </c>
      <c r="F84" s="497" t="s">
        <v>41</v>
      </c>
      <c r="G84" s="506">
        <v>12</v>
      </c>
      <c r="H84" s="525"/>
      <c r="I84" s="535">
        <v>3189.2</v>
      </c>
      <c r="J84" s="525"/>
      <c r="K84" s="536">
        <v>0.318</v>
      </c>
      <c r="L84" s="455"/>
      <c r="M84" s="514"/>
      <c r="N84" s="537"/>
      <c r="O84" s="534"/>
      <c r="P84" s="538"/>
      <c r="Q84" s="534"/>
      <c r="R84" s="534"/>
      <c r="S84" s="539"/>
      <c r="T84" s="539"/>
      <c r="U84" s="539"/>
      <c r="V84" s="539"/>
    </row>
    <row r="85" spans="1:22" ht="20.100000000000001" customHeight="1">
      <c r="A85" s="486"/>
      <c r="B85" s="595">
        <v>0.317</v>
      </c>
      <c r="C85" s="817" t="s">
        <v>43</v>
      </c>
      <c r="D85" s="492" t="s">
        <v>846</v>
      </c>
      <c r="E85" s="505">
        <v>264.72800000000001</v>
      </c>
      <c r="F85" s="497" t="s">
        <v>41</v>
      </c>
      <c r="G85" s="506">
        <v>12</v>
      </c>
      <c r="H85" s="525"/>
      <c r="I85" s="535">
        <v>3176.73</v>
      </c>
      <c r="J85" s="525"/>
      <c r="K85" s="536">
        <v>0.317</v>
      </c>
      <c r="L85" s="455"/>
      <c r="M85" s="514"/>
      <c r="N85" s="537"/>
      <c r="O85" s="534"/>
      <c r="P85" s="538"/>
      <c r="Q85" s="534"/>
      <c r="R85" s="534"/>
      <c r="S85" s="539"/>
      <c r="T85" s="539"/>
      <c r="U85" s="539"/>
      <c r="V85" s="539"/>
    </row>
    <row r="86" spans="1:22" ht="20.100000000000001" customHeight="1">
      <c r="A86" s="486"/>
      <c r="B86" s="595">
        <v>0.23200000000000001</v>
      </c>
      <c r="C86" s="817" t="s">
        <v>43</v>
      </c>
      <c r="D86" s="492" t="s">
        <v>847</v>
      </c>
      <c r="E86" s="505">
        <v>193.98500000000001</v>
      </c>
      <c r="F86" s="497" t="s">
        <v>41</v>
      </c>
      <c r="G86" s="506">
        <v>12</v>
      </c>
      <c r="H86" s="525"/>
      <c r="I86" s="535">
        <v>2327.8200000000002</v>
      </c>
      <c r="J86" s="525"/>
      <c r="K86" s="536">
        <v>0.23200000000000001</v>
      </c>
      <c r="L86" s="455"/>
      <c r="M86" s="514"/>
      <c r="N86" s="537"/>
      <c r="O86" s="534"/>
      <c r="P86" s="538"/>
      <c r="Q86" s="534"/>
      <c r="R86" s="534"/>
      <c r="S86" s="539"/>
      <c r="T86" s="539"/>
      <c r="U86" s="539"/>
      <c r="V86" s="539"/>
    </row>
    <row r="87" spans="1:22" ht="20.100000000000001" customHeight="1">
      <c r="A87" s="486"/>
      <c r="B87" s="595">
        <v>0.96299999999999997</v>
      </c>
      <c r="C87" s="817" t="s">
        <v>43</v>
      </c>
      <c r="D87" s="492" t="s">
        <v>879</v>
      </c>
      <c r="E87" s="505">
        <v>803.03700000000003</v>
      </c>
      <c r="F87" s="497" t="s">
        <v>41</v>
      </c>
      <c r="G87" s="506">
        <v>12</v>
      </c>
      <c r="H87" s="525"/>
      <c r="I87" s="535">
        <v>9636.44</v>
      </c>
      <c r="J87" s="525"/>
      <c r="K87" s="536">
        <v>0.96299999999999997</v>
      </c>
      <c r="L87" s="455"/>
      <c r="M87" s="514"/>
      <c r="N87" s="537"/>
      <c r="O87" s="534"/>
      <c r="P87" s="538"/>
      <c r="Q87" s="534"/>
      <c r="R87" s="534"/>
      <c r="S87" s="539"/>
      <c r="T87" s="539"/>
      <c r="U87" s="539"/>
      <c r="V87" s="539"/>
    </row>
    <row r="88" spans="1:22" ht="20.100000000000001" customHeight="1">
      <c r="A88" s="486"/>
      <c r="B88" s="595">
        <v>5.3999999999999999E-2</v>
      </c>
      <c r="C88" s="817" t="s">
        <v>43</v>
      </c>
      <c r="D88" s="492" t="s">
        <v>887</v>
      </c>
      <c r="E88" s="505">
        <v>45</v>
      </c>
      <c r="F88" s="497" t="s">
        <v>41</v>
      </c>
      <c r="G88" s="506">
        <v>12</v>
      </c>
      <c r="H88" s="525"/>
      <c r="I88" s="535">
        <v>540</v>
      </c>
      <c r="J88" s="525"/>
      <c r="K88" s="536">
        <v>5.3999999999999999E-2</v>
      </c>
      <c r="L88" s="455"/>
      <c r="M88" s="514"/>
      <c r="N88" s="537"/>
      <c r="O88" s="534"/>
      <c r="P88" s="538"/>
      <c r="Q88" s="534"/>
      <c r="R88" s="534"/>
      <c r="S88" s="539"/>
      <c r="T88" s="539"/>
      <c r="U88" s="539"/>
      <c r="V88" s="539"/>
    </row>
    <row r="89" spans="1:22" ht="20.100000000000001" customHeight="1">
      <c r="A89" s="486"/>
      <c r="B89" s="595">
        <v>0.86899999999999999</v>
      </c>
      <c r="C89" s="817" t="s">
        <v>43</v>
      </c>
      <c r="D89" s="492" t="s">
        <v>888</v>
      </c>
      <c r="E89" s="505">
        <v>724.45</v>
      </c>
      <c r="F89" s="497" t="s">
        <v>41</v>
      </c>
      <c r="G89" s="506">
        <v>12</v>
      </c>
      <c r="H89" s="525"/>
      <c r="I89" s="535">
        <v>8693.4</v>
      </c>
      <c r="J89" s="525"/>
      <c r="K89" s="536">
        <v>0.86899999999999999</v>
      </c>
      <c r="L89" s="455"/>
      <c r="M89" s="514"/>
      <c r="N89" s="537"/>
      <c r="O89" s="534"/>
      <c r="P89" s="538"/>
      <c r="Q89" s="534"/>
      <c r="R89" s="534"/>
      <c r="S89" s="539"/>
      <c r="T89" s="539"/>
      <c r="U89" s="539"/>
      <c r="V89" s="539"/>
    </row>
    <row r="90" spans="1:22" ht="20.100000000000001" customHeight="1">
      <c r="A90" s="486"/>
      <c r="B90" s="595">
        <v>0.33600000000000002</v>
      </c>
      <c r="C90" s="817" t="s">
        <v>43</v>
      </c>
      <c r="D90" s="492" t="s">
        <v>848</v>
      </c>
      <c r="E90" s="505">
        <v>280</v>
      </c>
      <c r="F90" s="497" t="s">
        <v>41</v>
      </c>
      <c r="G90" s="506">
        <v>12</v>
      </c>
      <c r="H90" s="525"/>
      <c r="I90" s="535">
        <v>3360</v>
      </c>
      <c r="J90" s="525"/>
      <c r="K90" s="536">
        <v>0.33600000000000002</v>
      </c>
      <c r="L90" s="455"/>
      <c r="M90" s="514"/>
      <c r="N90" s="537"/>
      <c r="O90" s="534"/>
      <c r="P90" s="538"/>
      <c r="Q90" s="534"/>
      <c r="R90" s="534"/>
      <c r="S90" s="539"/>
      <c r="T90" s="539"/>
      <c r="U90" s="539"/>
      <c r="V90" s="539"/>
    </row>
    <row r="91" spans="1:22" ht="20.100000000000001" customHeight="1">
      <c r="A91" s="486"/>
      <c r="B91" s="595">
        <v>0.182</v>
      </c>
      <c r="C91" s="817" t="s">
        <v>43</v>
      </c>
      <c r="D91" s="492" t="s">
        <v>849</v>
      </c>
      <c r="E91" s="505">
        <v>151.83000000000001</v>
      </c>
      <c r="F91" s="497" t="s">
        <v>41</v>
      </c>
      <c r="G91" s="506">
        <v>12</v>
      </c>
      <c r="H91" s="525"/>
      <c r="I91" s="535">
        <v>1821.96</v>
      </c>
      <c r="J91" s="525"/>
      <c r="K91" s="536">
        <v>0.182</v>
      </c>
      <c r="L91" s="455"/>
      <c r="M91" s="514"/>
      <c r="N91" s="537"/>
      <c r="O91" s="534"/>
      <c r="P91" s="538"/>
      <c r="Q91" s="534"/>
      <c r="R91" s="534"/>
      <c r="S91" s="539"/>
      <c r="T91" s="539"/>
      <c r="U91" s="539"/>
      <c r="V91" s="539"/>
    </row>
    <row r="92" spans="1:22" ht="20.100000000000001" customHeight="1">
      <c r="A92" s="486"/>
      <c r="B92" s="595">
        <v>8.3000000000000004E-2</v>
      </c>
      <c r="C92" s="817" t="s">
        <v>43</v>
      </c>
      <c r="D92" s="492" t="s">
        <v>880</v>
      </c>
      <c r="E92" s="505">
        <v>69.641999999999996</v>
      </c>
      <c r="F92" s="497" t="s">
        <v>41</v>
      </c>
      <c r="G92" s="506">
        <v>12</v>
      </c>
      <c r="H92" s="525"/>
      <c r="I92" s="535">
        <v>835.7</v>
      </c>
      <c r="J92" s="525"/>
      <c r="K92" s="536">
        <v>8.3000000000000004E-2</v>
      </c>
      <c r="L92" s="455"/>
      <c r="M92" s="514"/>
      <c r="N92" s="537"/>
      <c r="O92" s="534"/>
      <c r="P92" s="538"/>
      <c r="Q92" s="534"/>
      <c r="R92" s="534"/>
      <c r="S92" s="539"/>
      <c r="T92" s="539"/>
      <c r="U92" s="539"/>
      <c r="V92" s="539"/>
    </row>
    <row r="93" spans="1:22" ht="20.100000000000001" customHeight="1">
      <c r="A93" s="486"/>
      <c r="B93" s="595">
        <v>0.23899999999999999</v>
      </c>
      <c r="C93" s="817" t="s">
        <v>43</v>
      </c>
      <c r="D93" s="492" t="s">
        <v>881</v>
      </c>
      <c r="E93" s="505">
        <v>199.34199999999998</v>
      </c>
      <c r="F93" s="497" t="s">
        <v>41</v>
      </c>
      <c r="G93" s="506">
        <v>12</v>
      </c>
      <c r="H93" s="525"/>
      <c r="I93" s="535">
        <v>2392.1</v>
      </c>
      <c r="J93" s="525"/>
      <c r="K93" s="536">
        <v>0.23899999999999999</v>
      </c>
      <c r="L93" s="455"/>
      <c r="M93" s="514"/>
      <c r="N93" s="537"/>
      <c r="O93" s="534"/>
      <c r="P93" s="538"/>
      <c r="Q93" s="534"/>
      <c r="R93" s="534"/>
      <c r="S93" s="539"/>
      <c r="T93" s="539"/>
      <c r="U93" s="539"/>
      <c r="V93" s="539"/>
    </row>
    <row r="94" spans="1:22" ht="20.100000000000001" customHeight="1">
      <c r="A94" s="486"/>
      <c r="B94" s="595">
        <v>0.378</v>
      </c>
      <c r="C94" s="817" t="s">
        <v>43</v>
      </c>
      <c r="D94" s="492" t="s">
        <v>850</v>
      </c>
      <c r="E94" s="505">
        <v>315.19900000000001</v>
      </c>
      <c r="F94" s="497" t="s">
        <v>41</v>
      </c>
      <c r="G94" s="506">
        <v>12</v>
      </c>
      <c r="H94" s="525"/>
      <c r="I94" s="535">
        <v>3782.38</v>
      </c>
      <c r="J94" s="525"/>
      <c r="K94" s="536">
        <v>0.378</v>
      </c>
      <c r="L94" s="455"/>
      <c r="M94" s="514"/>
      <c r="N94" s="537"/>
      <c r="O94" s="534"/>
      <c r="P94" s="538"/>
      <c r="Q94" s="534"/>
      <c r="R94" s="534"/>
      <c r="S94" s="539"/>
      <c r="T94" s="539"/>
      <c r="U94" s="539"/>
      <c r="V94" s="539"/>
    </row>
    <row r="95" spans="1:22" ht="20.100000000000001" customHeight="1">
      <c r="A95" s="486"/>
      <c r="B95" s="595">
        <v>0.13900000000000001</v>
      </c>
      <c r="C95" s="817" t="s">
        <v>43</v>
      </c>
      <c r="D95" s="492" t="s">
        <v>851</v>
      </c>
      <c r="E95" s="505">
        <v>116.59</v>
      </c>
      <c r="F95" s="497" t="s">
        <v>41</v>
      </c>
      <c r="G95" s="506">
        <v>12</v>
      </c>
      <c r="H95" s="525"/>
      <c r="I95" s="535">
        <v>1399.08</v>
      </c>
      <c r="J95" s="525"/>
      <c r="K95" s="536">
        <v>0.13900000000000001</v>
      </c>
      <c r="L95" s="455"/>
      <c r="M95" s="514"/>
      <c r="N95" s="537"/>
      <c r="O95" s="534"/>
      <c r="P95" s="538"/>
      <c r="Q95" s="534"/>
      <c r="R95" s="534"/>
      <c r="S95" s="539"/>
      <c r="T95" s="539"/>
      <c r="U95" s="539"/>
      <c r="V95" s="539"/>
    </row>
    <row r="96" spans="1:22" ht="20.100000000000001" customHeight="1">
      <c r="A96" s="486"/>
      <c r="B96" s="595">
        <v>0.13100000000000001</v>
      </c>
      <c r="C96" s="817" t="s">
        <v>43</v>
      </c>
      <c r="D96" s="492" t="s">
        <v>852</v>
      </c>
      <c r="E96" s="505">
        <v>109.672</v>
      </c>
      <c r="F96" s="497" t="s">
        <v>41</v>
      </c>
      <c r="G96" s="506">
        <v>12</v>
      </c>
      <c r="H96" s="525"/>
      <c r="I96" s="535">
        <v>1316.06</v>
      </c>
      <c r="J96" s="525"/>
      <c r="K96" s="536">
        <v>0.13100000000000001</v>
      </c>
      <c r="L96" s="455"/>
      <c r="M96" s="514"/>
      <c r="N96" s="537"/>
      <c r="O96" s="534"/>
      <c r="P96" s="538"/>
      <c r="Q96" s="534"/>
      <c r="R96" s="534"/>
      <c r="S96" s="539"/>
      <c r="T96" s="539"/>
      <c r="U96" s="539"/>
      <c r="V96" s="539"/>
    </row>
    <row r="97" spans="1:22" ht="20.100000000000001" customHeight="1">
      <c r="A97" s="486"/>
      <c r="B97" s="595">
        <v>0.20200000000000001</v>
      </c>
      <c r="C97" s="817" t="s">
        <v>43</v>
      </c>
      <c r="D97" s="492" t="s">
        <v>853</v>
      </c>
      <c r="E97" s="505">
        <v>169.00900000000001</v>
      </c>
      <c r="F97" s="497" t="s">
        <v>41</v>
      </c>
      <c r="G97" s="506">
        <v>12</v>
      </c>
      <c r="H97" s="525"/>
      <c r="I97" s="535">
        <v>2028.1</v>
      </c>
      <c r="J97" s="525"/>
      <c r="K97" s="536">
        <v>0.20200000000000001</v>
      </c>
      <c r="L97" s="455"/>
      <c r="M97" s="514"/>
      <c r="N97" s="537"/>
      <c r="O97" s="534"/>
      <c r="P97" s="538"/>
      <c r="Q97" s="534"/>
      <c r="R97" s="534"/>
      <c r="S97" s="539"/>
      <c r="T97" s="539"/>
      <c r="U97" s="539"/>
      <c r="V97" s="539"/>
    </row>
    <row r="98" spans="1:22" ht="20.100000000000001" customHeight="1">
      <c r="A98" s="486"/>
      <c r="B98" s="595">
        <v>0.52600000000000002</v>
      </c>
      <c r="C98" s="817" t="s">
        <v>43</v>
      </c>
      <c r="D98" s="492" t="s">
        <v>882</v>
      </c>
      <c r="E98" s="505">
        <v>438.66899999999998</v>
      </c>
      <c r="F98" s="497" t="s">
        <v>41</v>
      </c>
      <c r="G98" s="506">
        <v>12</v>
      </c>
      <c r="H98" s="525"/>
      <c r="I98" s="535">
        <v>5264.02</v>
      </c>
      <c r="J98" s="525"/>
      <c r="K98" s="536">
        <v>0.52600000000000002</v>
      </c>
      <c r="L98" s="455"/>
      <c r="M98" s="514"/>
      <c r="N98" s="537"/>
      <c r="O98" s="534"/>
      <c r="P98" s="538"/>
      <c r="Q98" s="534"/>
      <c r="R98" s="534"/>
      <c r="S98" s="539"/>
      <c r="T98" s="539"/>
      <c r="U98" s="539"/>
      <c r="V98" s="539"/>
    </row>
    <row r="99" spans="1:22" ht="20.100000000000001" customHeight="1">
      <c r="A99" s="486"/>
      <c r="B99" s="595">
        <v>0.20100000000000001</v>
      </c>
      <c r="C99" s="817" t="s">
        <v>43</v>
      </c>
      <c r="D99" s="492" t="s">
        <v>883</v>
      </c>
      <c r="E99" s="505">
        <v>167.827</v>
      </c>
      <c r="F99" s="497" t="s">
        <v>41</v>
      </c>
      <c r="G99" s="506">
        <v>12</v>
      </c>
      <c r="H99" s="525"/>
      <c r="I99" s="535">
        <v>2013.92</v>
      </c>
      <c r="J99" s="525"/>
      <c r="K99" s="536">
        <v>0.20100000000000001</v>
      </c>
      <c r="L99" s="455"/>
      <c r="M99" s="514"/>
      <c r="N99" s="537"/>
      <c r="O99" s="534"/>
      <c r="P99" s="538"/>
      <c r="Q99" s="534"/>
      <c r="R99" s="534"/>
      <c r="S99" s="539"/>
      <c r="T99" s="539"/>
      <c r="U99" s="539"/>
      <c r="V99" s="539"/>
    </row>
    <row r="100" spans="1:22" ht="20.100000000000001" customHeight="1">
      <c r="A100" s="486"/>
      <c r="B100" s="595">
        <v>0.17599999999999999</v>
      </c>
      <c r="C100" s="817" t="s">
        <v>43</v>
      </c>
      <c r="D100" s="492" t="s">
        <v>884</v>
      </c>
      <c r="E100" s="505">
        <v>147.28200000000001</v>
      </c>
      <c r="F100" s="497" t="s">
        <v>41</v>
      </c>
      <c r="G100" s="506">
        <v>12</v>
      </c>
      <c r="H100" s="525"/>
      <c r="I100" s="535">
        <v>1767.38</v>
      </c>
      <c r="J100" s="525"/>
      <c r="K100" s="536">
        <v>0.17599999999999999</v>
      </c>
      <c r="L100" s="455"/>
      <c r="M100" s="514"/>
      <c r="N100" s="537"/>
      <c r="O100" s="534"/>
      <c r="P100" s="538"/>
      <c r="Q100" s="534"/>
      <c r="R100" s="534"/>
      <c r="S100" s="539"/>
      <c r="T100" s="539"/>
      <c r="U100" s="539"/>
      <c r="V100" s="539"/>
    </row>
    <row r="101" spans="1:22" ht="20.100000000000001" customHeight="1">
      <c r="A101" s="486"/>
      <c r="B101" s="595">
        <v>0.14699999999999999</v>
      </c>
      <c r="C101" s="817" t="s">
        <v>43</v>
      </c>
      <c r="D101" s="492" t="s">
        <v>885</v>
      </c>
      <c r="E101" s="505">
        <v>122.702</v>
      </c>
      <c r="F101" s="497" t="s">
        <v>41</v>
      </c>
      <c r="G101" s="506">
        <v>12</v>
      </c>
      <c r="H101" s="525"/>
      <c r="I101" s="535">
        <v>1472.42</v>
      </c>
      <c r="J101" s="525"/>
      <c r="K101" s="536">
        <v>0.14699999999999999</v>
      </c>
      <c r="L101" s="455"/>
      <c r="M101" s="514"/>
      <c r="N101" s="537"/>
      <c r="O101" s="534"/>
      <c r="P101" s="538"/>
      <c r="Q101" s="534"/>
      <c r="R101" s="534"/>
      <c r="S101" s="539"/>
      <c r="T101" s="539"/>
      <c r="U101" s="539"/>
      <c r="V101" s="539"/>
    </row>
    <row r="102" spans="1:22" ht="20.100000000000001" customHeight="1">
      <c r="A102" s="486"/>
      <c r="B102" s="595">
        <v>0.70799999999999996</v>
      </c>
      <c r="C102" s="817" t="s">
        <v>43</v>
      </c>
      <c r="D102" s="492" t="s">
        <v>1376</v>
      </c>
      <c r="E102" s="505">
        <v>590</v>
      </c>
      <c r="F102" s="497" t="s">
        <v>41</v>
      </c>
      <c r="G102" s="506">
        <v>12</v>
      </c>
      <c r="H102" s="506"/>
      <c r="I102" s="535">
        <v>7080</v>
      </c>
      <c r="J102" s="525"/>
      <c r="K102" s="536">
        <v>0.70799999999999996</v>
      </c>
      <c r="L102" s="1178"/>
      <c r="N102" s="663"/>
      <c r="O102" s="664"/>
      <c r="P102" s="664"/>
      <c r="Q102" s="663"/>
      <c r="R102" s="664"/>
      <c r="S102" s="665"/>
    </row>
    <row r="103" spans="1:22" ht="20.100000000000001" customHeight="1">
      <c r="A103" s="486"/>
      <c r="B103" s="595">
        <v>1.8360000000000001</v>
      </c>
      <c r="C103" s="817" t="s">
        <v>43</v>
      </c>
      <c r="D103" s="492" t="s">
        <v>1377</v>
      </c>
      <c r="E103" s="505">
        <v>1530</v>
      </c>
      <c r="F103" s="497" t="s">
        <v>41</v>
      </c>
      <c r="G103" s="506">
        <v>12</v>
      </c>
      <c r="H103" s="506"/>
      <c r="I103" s="535">
        <v>18360</v>
      </c>
      <c r="J103" s="525"/>
      <c r="K103" s="536">
        <v>1.8360000000000001</v>
      </c>
      <c r="L103" s="1178"/>
      <c r="N103" s="663"/>
      <c r="O103" s="664"/>
      <c r="P103" s="664"/>
      <c r="Q103" s="663"/>
      <c r="R103" s="664"/>
      <c r="S103" s="665"/>
    </row>
    <row r="104" spans="1:22" ht="20.100000000000001" customHeight="1">
      <c r="A104" s="486"/>
      <c r="B104" s="595"/>
      <c r="C104" s="817"/>
      <c r="D104" s="492"/>
      <c r="E104" s="525"/>
      <c r="F104" s="497"/>
      <c r="G104" s="506"/>
      <c r="H104" s="506"/>
      <c r="I104" s="535"/>
      <c r="J104" s="525"/>
      <c r="K104" s="536"/>
      <c r="L104" s="1178"/>
      <c r="N104" s="663"/>
      <c r="O104" s="664"/>
      <c r="P104" s="664"/>
      <c r="Q104" s="663"/>
      <c r="R104" s="664"/>
      <c r="S104" s="665"/>
    </row>
    <row r="105" spans="1:22" ht="20.100000000000001" customHeight="1">
      <c r="A105" s="486"/>
      <c r="B105" s="595"/>
      <c r="C105" s="817"/>
      <c r="D105" s="834" t="s">
        <v>855</v>
      </c>
      <c r="E105" s="505"/>
      <c r="F105" s="497"/>
      <c r="G105" s="506"/>
      <c r="H105" s="525"/>
      <c r="I105" s="535">
        <v>0</v>
      </c>
      <c r="J105" s="525"/>
      <c r="K105" s="536">
        <v>0</v>
      </c>
      <c r="L105" s="455"/>
      <c r="M105" s="514"/>
      <c r="N105" s="537"/>
      <c r="O105" s="534"/>
      <c r="P105" s="538"/>
      <c r="Q105" s="534"/>
      <c r="R105" s="534"/>
      <c r="S105" s="539"/>
      <c r="T105" s="539"/>
      <c r="U105" s="539"/>
      <c r="V105" s="539"/>
    </row>
    <row r="106" spans="1:22" ht="20.100000000000001" customHeight="1">
      <c r="A106" s="486"/>
      <c r="B106" s="595">
        <v>0.28100000000000003</v>
      </c>
      <c r="C106" s="817" t="s">
        <v>43</v>
      </c>
      <c r="D106" s="492" t="s">
        <v>856</v>
      </c>
      <c r="E106" s="505">
        <v>234.84100000000001</v>
      </c>
      <c r="F106" s="497" t="s">
        <v>41</v>
      </c>
      <c r="G106" s="506">
        <v>12</v>
      </c>
      <c r="H106" s="525"/>
      <c r="I106" s="535">
        <v>2818.09</v>
      </c>
      <c r="J106" s="525"/>
      <c r="K106" s="536">
        <v>0.28100000000000003</v>
      </c>
      <c r="L106" s="455"/>
      <c r="M106" s="514"/>
      <c r="N106" s="537"/>
      <c r="O106" s="534"/>
      <c r="P106" s="538"/>
      <c r="Q106" s="534"/>
      <c r="R106" s="534"/>
      <c r="S106" s="539"/>
      <c r="T106" s="539"/>
      <c r="U106" s="539"/>
      <c r="V106" s="539"/>
    </row>
    <row r="107" spans="1:22" ht="20.100000000000001" customHeight="1">
      <c r="A107" s="486"/>
      <c r="B107" s="595">
        <v>0.436</v>
      </c>
      <c r="C107" s="817" t="s">
        <v>43</v>
      </c>
      <c r="D107" s="492" t="s">
        <v>864</v>
      </c>
      <c r="E107" s="505">
        <v>363.65</v>
      </c>
      <c r="F107" s="497" t="s">
        <v>41</v>
      </c>
      <c r="G107" s="506">
        <v>12</v>
      </c>
      <c r="H107" s="525"/>
      <c r="I107" s="535">
        <v>4363.8</v>
      </c>
      <c r="J107" s="525"/>
      <c r="K107" s="536">
        <v>0.436</v>
      </c>
      <c r="L107" s="455"/>
      <c r="M107" s="514"/>
      <c r="N107" s="537"/>
      <c r="O107" s="534"/>
      <c r="P107" s="538"/>
      <c r="Q107" s="534"/>
      <c r="R107" s="534"/>
      <c r="S107" s="539"/>
      <c r="T107" s="539"/>
      <c r="U107" s="539"/>
      <c r="V107" s="539"/>
    </row>
    <row r="108" spans="1:22" ht="20.100000000000001" customHeight="1">
      <c r="A108" s="486"/>
      <c r="B108" s="595">
        <v>0.216</v>
      </c>
      <c r="C108" s="817" t="s">
        <v>43</v>
      </c>
      <c r="D108" s="492" t="s">
        <v>865</v>
      </c>
      <c r="E108" s="505">
        <v>180.74700000000001</v>
      </c>
      <c r="F108" s="497" t="s">
        <v>41</v>
      </c>
      <c r="G108" s="506">
        <v>12</v>
      </c>
      <c r="H108" s="525"/>
      <c r="I108" s="535">
        <v>2168.96</v>
      </c>
      <c r="J108" s="525"/>
      <c r="K108" s="536">
        <v>0.216</v>
      </c>
      <c r="L108" s="455"/>
      <c r="M108" s="514"/>
      <c r="N108" s="537"/>
      <c r="O108" s="534"/>
      <c r="P108" s="538"/>
      <c r="Q108" s="534"/>
      <c r="R108" s="534"/>
      <c r="S108" s="539"/>
      <c r="T108" s="539"/>
      <c r="U108" s="539"/>
      <c r="V108" s="539"/>
    </row>
    <row r="109" spans="1:22" ht="20.100000000000001" customHeight="1">
      <c r="A109" s="486"/>
      <c r="B109" s="595">
        <v>0.32700000000000001</v>
      </c>
      <c r="C109" s="817" t="s">
        <v>43</v>
      </c>
      <c r="D109" s="492" t="s">
        <v>857</v>
      </c>
      <c r="E109" s="505">
        <v>272.68400000000003</v>
      </c>
      <c r="F109" s="497" t="s">
        <v>41</v>
      </c>
      <c r="G109" s="506">
        <v>12</v>
      </c>
      <c r="H109" s="525"/>
      <c r="I109" s="535">
        <v>3272.2</v>
      </c>
      <c r="J109" s="525"/>
      <c r="K109" s="536">
        <v>0.32700000000000001</v>
      </c>
      <c r="L109" s="455"/>
      <c r="M109" s="514"/>
      <c r="N109" s="537"/>
      <c r="O109" s="534"/>
      <c r="P109" s="538"/>
      <c r="Q109" s="534"/>
      <c r="R109" s="534"/>
      <c r="S109" s="539"/>
      <c r="T109" s="539"/>
      <c r="U109" s="539"/>
      <c r="V109" s="539"/>
    </row>
    <row r="110" spans="1:22" ht="20.100000000000001" customHeight="1">
      <c r="A110" s="486"/>
      <c r="B110" s="595">
        <v>8.5999999999999993E-2</v>
      </c>
      <c r="C110" s="817" t="s">
        <v>43</v>
      </c>
      <c r="D110" s="492" t="s">
        <v>858</v>
      </c>
      <c r="E110" s="505">
        <v>72.45</v>
      </c>
      <c r="F110" s="497" t="s">
        <v>41</v>
      </c>
      <c r="G110" s="506">
        <v>12</v>
      </c>
      <c r="H110" s="525"/>
      <c r="I110" s="535">
        <v>869.4</v>
      </c>
      <c r="J110" s="525"/>
      <c r="K110" s="536">
        <v>8.5999999999999993E-2</v>
      </c>
      <c r="L110" s="455"/>
      <c r="M110" s="514"/>
      <c r="N110" s="537"/>
      <c r="O110" s="534"/>
      <c r="P110" s="538"/>
      <c r="Q110" s="534"/>
      <c r="R110" s="534"/>
      <c r="S110" s="539"/>
      <c r="T110" s="539"/>
      <c r="U110" s="539"/>
      <c r="V110" s="539"/>
    </row>
    <row r="111" spans="1:22" ht="20.100000000000001" customHeight="1">
      <c r="A111" s="486"/>
      <c r="B111" s="595">
        <v>0.27800000000000002</v>
      </c>
      <c r="C111" s="817" t="s">
        <v>43</v>
      </c>
      <c r="D111" s="492" t="s">
        <v>859</v>
      </c>
      <c r="E111" s="505">
        <v>232.19</v>
      </c>
      <c r="F111" s="497" t="s">
        <v>41</v>
      </c>
      <c r="G111" s="506">
        <v>12</v>
      </c>
      <c r="H111" s="525"/>
      <c r="I111" s="535">
        <v>2786.28</v>
      </c>
      <c r="J111" s="525"/>
      <c r="K111" s="536">
        <v>0.27800000000000002</v>
      </c>
      <c r="L111" s="455"/>
      <c r="M111" s="514"/>
      <c r="N111" s="537"/>
      <c r="O111" s="534"/>
      <c r="P111" s="538"/>
      <c r="Q111" s="534"/>
      <c r="R111" s="534"/>
      <c r="S111" s="539"/>
      <c r="T111" s="539"/>
      <c r="U111" s="539"/>
      <c r="V111" s="539"/>
    </row>
    <row r="112" spans="1:22" ht="20.100000000000001" customHeight="1">
      <c r="A112" s="486"/>
      <c r="B112" s="595">
        <v>0.20200000000000001</v>
      </c>
      <c r="C112" s="817" t="s">
        <v>43</v>
      </c>
      <c r="D112" s="492" t="s">
        <v>860</v>
      </c>
      <c r="E112" s="505">
        <v>168.619</v>
      </c>
      <c r="F112" s="497" t="s">
        <v>41</v>
      </c>
      <c r="G112" s="506">
        <v>12</v>
      </c>
      <c r="H112" s="525"/>
      <c r="I112" s="535">
        <v>2023.42</v>
      </c>
      <c r="J112" s="525"/>
      <c r="K112" s="536">
        <v>0.20200000000000001</v>
      </c>
      <c r="L112" s="455"/>
      <c r="M112" s="514"/>
      <c r="N112" s="537"/>
      <c r="O112" s="534"/>
      <c r="P112" s="538"/>
      <c r="Q112" s="534"/>
      <c r="R112" s="534"/>
      <c r="S112" s="539"/>
      <c r="T112" s="539"/>
      <c r="U112" s="539"/>
      <c r="V112" s="539"/>
    </row>
    <row r="113" spans="1:22" ht="20.100000000000001" customHeight="1">
      <c r="A113" s="486"/>
      <c r="B113" s="595">
        <v>0.246</v>
      </c>
      <c r="C113" s="817" t="s">
        <v>43</v>
      </c>
      <c r="D113" s="492" t="s">
        <v>861</v>
      </c>
      <c r="E113" s="505">
        <v>205.65299999999999</v>
      </c>
      <c r="F113" s="497" t="s">
        <v>41</v>
      </c>
      <c r="G113" s="506">
        <v>12</v>
      </c>
      <c r="H113" s="525"/>
      <c r="I113" s="535">
        <v>2467.83</v>
      </c>
      <c r="J113" s="525"/>
      <c r="K113" s="536">
        <v>0.246</v>
      </c>
      <c r="L113" s="455"/>
      <c r="M113" s="514"/>
      <c r="N113" s="537"/>
      <c r="O113" s="534"/>
      <c r="P113" s="538"/>
      <c r="Q113" s="534"/>
      <c r="R113" s="534"/>
      <c r="S113" s="539"/>
      <c r="T113" s="539"/>
      <c r="U113" s="539"/>
      <c r="V113" s="539"/>
    </row>
    <row r="114" spans="1:22" ht="20.100000000000001" customHeight="1">
      <c r="A114" s="486"/>
      <c r="B114" s="595">
        <v>0.34499999999999997</v>
      </c>
      <c r="C114" s="817" t="s">
        <v>43</v>
      </c>
      <c r="D114" s="492" t="s">
        <v>862</v>
      </c>
      <c r="E114" s="505">
        <v>287.536</v>
      </c>
      <c r="F114" s="497" t="s">
        <v>41</v>
      </c>
      <c r="G114" s="506">
        <v>12</v>
      </c>
      <c r="H114" s="525"/>
      <c r="I114" s="535">
        <v>3450.43</v>
      </c>
      <c r="J114" s="525"/>
      <c r="K114" s="536">
        <v>0.34499999999999997</v>
      </c>
      <c r="L114" s="455"/>
      <c r="M114" s="514"/>
      <c r="N114" s="537"/>
      <c r="O114" s="534"/>
      <c r="P114" s="538"/>
      <c r="Q114" s="534"/>
      <c r="R114" s="534"/>
      <c r="S114" s="539"/>
      <c r="T114" s="539"/>
      <c r="U114" s="539"/>
      <c r="V114" s="539"/>
    </row>
    <row r="115" spans="1:22" ht="20.100000000000001" customHeight="1">
      <c r="A115" s="486"/>
      <c r="B115" s="595">
        <v>0.443</v>
      </c>
      <c r="C115" s="817" t="s">
        <v>43</v>
      </c>
      <c r="D115" s="492" t="s">
        <v>863</v>
      </c>
      <c r="E115" s="505">
        <v>369.74</v>
      </c>
      <c r="F115" s="497" t="s">
        <v>41</v>
      </c>
      <c r="G115" s="506">
        <v>12</v>
      </c>
      <c r="H115" s="525"/>
      <c r="I115" s="535">
        <v>4436.88</v>
      </c>
      <c r="J115" s="525"/>
      <c r="K115" s="536">
        <v>0.443</v>
      </c>
      <c r="L115" s="455"/>
      <c r="M115" s="514"/>
      <c r="N115" s="537"/>
      <c r="O115" s="534"/>
      <c r="P115" s="538"/>
      <c r="Q115" s="534"/>
      <c r="R115" s="534"/>
      <c r="S115" s="539"/>
      <c r="T115" s="539"/>
      <c r="U115" s="539"/>
      <c r="V115" s="539"/>
    </row>
    <row r="116" spans="1:22" ht="20.100000000000001" customHeight="1">
      <c r="A116" s="486"/>
      <c r="B116" s="595">
        <v>0.245</v>
      </c>
      <c r="C116" s="817" t="s">
        <v>43</v>
      </c>
      <c r="D116" s="492" t="s">
        <v>866</v>
      </c>
      <c r="E116" s="505">
        <v>204.40799999999999</v>
      </c>
      <c r="F116" s="497" t="s">
        <v>41</v>
      </c>
      <c r="G116" s="506">
        <v>12</v>
      </c>
      <c r="H116" s="525"/>
      <c r="I116" s="535">
        <v>2452.89</v>
      </c>
      <c r="J116" s="525"/>
      <c r="K116" s="536">
        <v>0.245</v>
      </c>
      <c r="L116" s="455"/>
      <c r="M116" s="514"/>
      <c r="N116" s="537"/>
      <c r="O116" s="534"/>
      <c r="P116" s="538"/>
      <c r="Q116" s="534"/>
      <c r="R116" s="534"/>
      <c r="S116" s="539"/>
      <c r="T116" s="539"/>
      <c r="U116" s="539"/>
      <c r="V116" s="539"/>
    </row>
    <row r="117" spans="1:22" ht="20.100000000000001" customHeight="1">
      <c r="A117" s="486"/>
      <c r="B117" s="595">
        <v>0.28699999999999998</v>
      </c>
      <c r="C117" s="817" t="s">
        <v>43</v>
      </c>
      <c r="D117" s="492" t="s">
        <v>867</v>
      </c>
      <c r="E117" s="505">
        <v>239.828</v>
      </c>
      <c r="F117" s="497" t="s">
        <v>41</v>
      </c>
      <c r="G117" s="506">
        <v>12</v>
      </c>
      <c r="H117" s="525"/>
      <c r="I117" s="535">
        <v>2877.93</v>
      </c>
      <c r="J117" s="525"/>
      <c r="K117" s="536">
        <v>0.28699999999999998</v>
      </c>
      <c r="L117" s="455"/>
      <c r="M117" s="514"/>
      <c r="N117" s="537"/>
      <c r="O117" s="534"/>
      <c r="P117" s="538"/>
      <c r="Q117" s="534"/>
      <c r="R117" s="534"/>
      <c r="S117" s="539"/>
      <c r="T117" s="539"/>
      <c r="U117" s="539"/>
      <c r="V117" s="539"/>
    </row>
    <row r="118" spans="1:22" ht="20.100000000000001" customHeight="1">
      <c r="A118" s="486"/>
      <c r="B118" s="595">
        <v>0.27900000000000003</v>
      </c>
      <c r="C118" s="817" t="s">
        <v>43</v>
      </c>
      <c r="D118" s="492" t="s">
        <v>868</v>
      </c>
      <c r="E118" s="505">
        <v>232.977</v>
      </c>
      <c r="F118" s="497" t="s">
        <v>41</v>
      </c>
      <c r="G118" s="506">
        <v>12</v>
      </c>
      <c r="H118" s="525"/>
      <c r="I118" s="535">
        <v>2795.72</v>
      </c>
      <c r="J118" s="525"/>
      <c r="K118" s="536">
        <v>0.27900000000000003</v>
      </c>
      <c r="L118" s="455"/>
      <c r="M118" s="514"/>
      <c r="N118" s="537"/>
      <c r="O118" s="534"/>
      <c r="P118" s="538"/>
      <c r="Q118" s="534"/>
      <c r="R118" s="534"/>
      <c r="S118" s="539"/>
      <c r="T118" s="539"/>
      <c r="U118" s="539"/>
      <c r="V118" s="539"/>
    </row>
    <row r="119" spans="1:22" ht="20.100000000000001" customHeight="1">
      <c r="A119" s="486"/>
      <c r="B119" s="595">
        <v>0.183</v>
      </c>
      <c r="C119" s="817" t="s">
        <v>43</v>
      </c>
      <c r="D119" s="492" t="s">
        <v>869</v>
      </c>
      <c r="E119" s="505">
        <v>152.624</v>
      </c>
      <c r="F119" s="497" t="s">
        <v>41</v>
      </c>
      <c r="G119" s="506">
        <v>12</v>
      </c>
      <c r="H119" s="525"/>
      <c r="I119" s="535">
        <v>1831.48</v>
      </c>
      <c r="J119" s="525"/>
      <c r="K119" s="536">
        <v>0.183</v>
      </c>
      <c r="L119" s="455"/>
      <c r="M119" s="514"/>
      <c r="N119" s="537"/>
      <c r="O119" s="534"/>
      <c r="P119" s="538"/>
      <c r="Q119" s="534"/>
      <c r="R119" s="534"/>
      <c r="S119" s="539"/>
      <c r="T119" s="539"/>
      <c r="U119" s="539"/>
      <c r="V119" s="539"/>
    </row>
    <row r="120" spans="1:22" ht="20.100000000000001" customHeight="1">
      <c r="A120" s="486"/>
      <c r="B120" s="526">
        <v>14.036000000000003</v>
      </c>
      <c r="C120" s="495" t="s">
        <v>730</v>
      </c>
      <c r="D120" s="496" t="s">
        <v>40</v>
      </c>
      <c r="E120" s="520">
        <v>11712.630999999999</v>
      </c>
      <c r="F120" s="499"/>
      <c r="G120" s="506"/>
      <c r="H120" s="525"/>
      <c r="I120" s="535"/>
      <c r="J120" s="525"/>
      <c r="K120" s="536"/>
      <c r="L120" s="455"/>
      <c r="M120" s="514"/>
      <c r="N120" s="537"/>
      <c r="O120" s="534"/>
      <c r="P120" s="538"/>
      <c r="Q120" s="534"/>
      <c r="R120" s="534"/>
      <c r="S120" s="539"/>
      <c r="T120" s="539"/>
      <c r="U120" s="539"/>
      <c r="V120" s="539"/>
    </row>
    <row r="121" spans="1:22" ht="19.5" customHeight="1">
      <c r="A121" s="486"/>
      <c r="B121" s="457"/>
      <c r="C121" s="457"/>
      <c r="D121" s="457"/>
      <c r="E121" s="457"/>
      <c r="F121" s="457"/>
      <c r="G121" s="457"/>
      <c r="H121" s="478"/>
      <c r="I121" s="551"/>
      <c r="J121" s="551"/>
      <c r="K121" s="478"/>
      <c r="L121" s="478"/>
    </row>
    <row r="122" spans="1:22" ht="50.25" customHeight="1">
      <c r="A122" s="486">
        <v>6</v>
      </c>
      <c r="B122" s="488" t="s">
        <v>55</v>
      </c>
      <c r="C122" s="1216" t="s">
        <v>739</v>
      </c>
      <c r="D122" s="1216"/>
      <c r="E122" s="1216"/>
      <c r="F122" s="1216"/>
      <c r="G122" s="1216"/>
      <c r="H122" s="1216"/>
      <c r="I122" s="1216"/>
      <c r="J122" s="1216"/>
      <c r="K122" s="1216"/>
      <c r="L122" s="1216"/>
      <c r="M122" s="464">
        <v>96</v>
      </c>
    </row>
    <row r="123" spans="1:22" s="454" customFormat="1" ht="20.100000000000001" customHeight="1">
      <c r="A123" s="540"/>
      <c r="B123" s="487"/>
      <c r="C123" s="541"/>
      <c r="D123" s="542"/>
      <c r="E123" s="543"/>
      <c r="F123" s="544" t="s">
        <v>48</v>
      </c>
      <c r="G123" s="545"/>
      <c r="H123" s="546" t="s">
        <v>56</v>
      </c>
      <c r="I123" s="546"/>
      <c r="J123" s="546"/>
      <c r="K123" s="546" t="s">
        <v>57</v>
      </c>
      <c r="L123" s="546"/>
      <c r="M123" s="564"/>
      <c r="N123" s="465"/>
    </row>
    <row r="124" spans="1:22" s="454" customFormat="1" ht="20.100000000000001" customHeight="1">
      <c r="A124" s="540"/>
      <c r="B124" s="547">
        <v>96</v>
      </c>
      <c r="C124" s="817" t="s">
        <v>43</v>
      </c>
      <c r="D124" s="491"/>
      <c r="E124" s="543"/>
      <c r="F124" s="548">
        <v>1</v>
      </c>
      <c r="G124" s="548" t="s">
        <v>41</v>
      </c>
      <c r="H124" s="548">
        <v>8</v>
      </c>
      <c r="I124" s="548" t="s">
        <v>41</v>
      </c>
      <c r="J124" s="548"/>
      <c r="K124" s="558">
        <v>12</v>
      </c>
      <c r="L124" s="565"/>
      <c r="M124" s="564"/>
      <c r="N124" s="465"/>
    </row>
    <row r="125" spans="1:22" s="454" customFormat="1" ht="20.100000000000001" customHeight="1">
      <c r="A125" s="540"/>
      <c r="B125" s="526">
        <v>96</v>
      </c>
      <c r="C125" s="495" t="s">
        <v>397</v>
      </c>
      <c r="D125" s="496" t="s">
        <v>40</v>
      </c>
      <c r="E125" s="483"/>
      <c r="F125" s="548"/>
      <c r="G125" s="548"/>
      <c r="H125" s="548"/>
      <c r="I125" s="548"/>
      <c r="J125" s="548"/>
      <c r="K125" s="548"/>
      <c r="L125" s="565"/>
      <c r="M125" s="564"/>
      <c r="N125" s="465"/>
    </row>
    <row r="126" spans="1:22" s="454" customFormat="1" ht="19.5" customHeight="1">
      <c r="A126" s="486"/>
      <c r="B126" s="461"/>
      <c r="C126" s="481"/>
      <c r="D126" s="549"/>
      <c r="E126" s="549"/>
      <c r="F126" s="550"/>
      <c r="G126" s="551"/>
      <c r="H126" s="478"/>
      <c r="I126" s="478"/>
      <c r="J126" s="478"/>
      <c r="K126" s="478"/>
      <c r="L126" s="478"/>
      <c r="M126" s="514"/>
      <c r="N126" s="465"/>
    </row>
    <row r="127" spans="1:22" s="454" customFormat="1" ht="35.25" customHeight="1">
      <c r="A127" s="486">
        <v>7</v>
      </c>
      <c r="B127" s="488" t="s">
        <v>58</v>
      </c>
      <c r="C127" s="1216" t="s">
        <v>740</v>
      </c>
      <c r="D127" s="1216"/>
      <c r="E127" s="1216"/>
      <c r="F127" s="1216"/>
      <c r="G127" s="1216"/>
      <c r="H127" s="1216"/>
      <c r="I127" s="1216"/>
      <c r="J127" s="1216"/>
      <c r="K127" s="1216"/>
      <c r="L127" s="1216"/>
      <c r="M127" s="514">
        <v>48</v>
      </c>
      <c r="N127" s="465"/>
    </row>
    <row r="128" spans="1:22" s="454" customFormat="1" ht="12" customHeight="1">
      <c r="A128" s="486"/>
      <c r="B128" s="498"/>
      <c r="C128" s="481"/>
      <c r="D128" s="549"/>
      <c r="E128" s="549"/>
      <c r="F128" s="550"/>
      <c r="G128" s="551"/>
      <c r="H128" s="478"/>
      <c r="I128" s="478"/>
      <c r="J128" s="478"/>
      <c r="K128" s="478"/>
      <c r="L128" s="478"/>
      <c r="M128" s="514"/>
      <c r="N128" s="465"/>
    </row>
    <row r="129" spans="1:14" s="454" customFormat="1" ht="19.5" customHeight="1">
      <c r="A129" s="486"/>
      <c r="B129" s="498"/>
      <c r="C129" s="481"/>
      <c r="D129" s="549"/>
      <c r="E129" s="524" t="s">
        <v>51</v>
      </c>
      <c r="F129" s="499"/>
      <c r="G129" s="524" t="s">
        <v>52</v>
      </c>
      <c r="H129" s="524"/>
      <c r="I129" s="524" t="s">
        <v>53</v>
      </c>
      <c r="J129" s="478"/>
      <c r="K129" s="478"/>
      <c r="L129" s="478"/>
      <c r="M129" s="514"/>
      <c r="N129" s="465"/>
    </row>
    <row r="130" spans="1:14" s="454" customFormat="1" ht="19.5" customHeight="1">
      <c r="A130" s="486"/>
      <c r="B130" s="498">
        <v>48</v>
      </c>
      <c r="C130" s="817" t="s">
        <v>43</v>
      </c>
      <c r="D130" s="549"/>
      <c r="E130" s="552">
        <v>8</v>
      </c>
      <c r="F130" s="553" t="s">
        <v>41</v>
      </c>
      <c r="G130" s="552">
        <v>6</v>
      </c>
      <c r="H130" s="516" t="s">
        <v>43</v>
      </c>
      <c r="I130" s="552">
        <v>48</v>
      </c>
      <c r="J130" s="478"/>
      <c r="K130" s="478"/>
      <c r="L130" s="478"/>
      <c r="M130" s="514"/>
      <c r="N130" s="465"/>
    </row>
    <row r="131" spans="1:14" s="454" customFormat="1" ht="20.100000000000001" customHeight="1">
      <c r="A131" s="540"/>
      <c r="B131" s="526">
        <v>48</v>
      </c>
      <c r="C131" s="495" t="s">
        <v>383</v>
      </c>
      <c r="D131" s="496" t="s">
        <v>40</v>
      </c>
      <c r="E131" s="543"/>
      <c r="F131" s="548"/>
      <c r="G131" s="548"/>
      <c r="H131" s="548"/>
      <c r="I131" s="548"/>
      <c r="J131" s="548"/>
      <c r="K131" s="548"/>
      <c r="L131" s="565"/>
      <c r="M131" s="564"/>
      <c r="N131" s="465"/>
    </row>
    <row r="132" spans="1:14" s="454" customFormat="1" ht="20.100000000000001" customHeight="1">
      <c r="A132" s="540"/>
      <c r="B132" s="554"/>
      <c r="C132" s="555"/>
      <c r="D132" s="496"/>
      <c r="E132" s="543"/>
      <c r="F132" s="548"/>
      <c r="G132" s="548"/>
      <c r="H132" s="548"/>
      <c r="I132" s="548"/>
      <c r="J132" s="548"/>
      <c r="K132" s="548"/>
      <c r="L132" s="565"/>
      <c r="M132" s="564"/>
      <c r="N132" s="465"/>
    </row>
    <row r="133" spans="1:14" s="454" customFormat="1" ht="57.75" customHeight="1">
      <c r="A133" s="486">
        <v>8</v>
      </c>
      <c r="B133" s="488" t="s">
        <v>59</v>
      </c>
      <c r="C133" s="1216" t="s">
        <v>736</v>
      </c>
      <c r="D133" s="1216"/>
      <c r="E133" s="1216"/>
      <c r="F133" s="1216"/>
      <c r="G133" s="1216"/>
      <c r="H133" s="1216"/>
      <c r="I133" s="1216"/>
      <c r="J133" s="1216"/>
      <c r="K133" s="1216"/>
      <c r="L133" s="1216"/>
      <c r="M133" s="564">
        <v>24</v>
      </c>
      <c r="N133" s="465"/>
    </row>
    <row r="134" spans="1:14" s="454" customFormat="1" ht="9.75" customHeight="1">
      <c r="A134" s="540"/>
      <c r="B134" s="554"/>
      <c r="C134" s="555"/>
      <c r="D134" s="496"/>
      <c r="E134" s="543"/>
      <c r="F134" s="548"/>
      <c r="G134" s="548"/>
      <c r="H134" s="548"/>
      <c r="I134" s="548"/>
      <c r="J134" s="548"/>
      <c r="K134" s="548"/>
      <c r="L134" s="565"/>
      <c r="M134" s="564"/>
      <c r="N134" s="465"/>
    </row>
    <row r="135" spans="1:14" s="454" customFormat="1" ht="20.100000000000001" customHeight="1">
      <c r="A135" s="540"/>
      <c r="B135" s="554"/>
      <c r="C135" s="555"/>
      <c r="D135" s="496"/>
      <c r="E135" s="546" t="s">
        <v>48</v>
      </c>
      <c r="F135" s="556"/>
      <c r="G135" s="556" t="s">
        <v>60</v>
      </c>
      <c r="I135" s="548"/>
      <c r="J135" s="548"/>
      <c r="K135" s="548"/>
      <c r="L135" s="565"/>
      <c r="M135" s="564"/>
      <c r="N135" s="465"/>
    </row>
    <row r="136" spans="1:14" s="454" customFormat="1" ht="20.100000000000001" customHeight="1">
      <c r="A136" s="540"/>
      <c r="B136" s="557">
        <v>24</v>
      </c>
      <c r="C136" s="817" t="s">
        <v>43</v>
      </c>
      <c r="D136" s="496"/>
      <c r="E136" s="548">
        <v>2</v>
      </c>
      <c r="F136" s="548" t="s">
        <v>41</v>
      </c>
      <c r="G136" s="558">
        <v>12</v>
      </c>
      <c r="H136" s="461" t="s">
        <v>61</v>
      </c>
      <c r="I136" s="548"/>
      <c r="J136" s="548"/>
      <c r="K136" s="548"/>
      <c r="L136" s="565"/>
      <c r="M136" s="564"/>
      <c r="N136" s="465"/>
    </row>
    <row r="137" spans="1:14" s="454" customFormat="1" ht="20.100000000000001" customHeight="1">
      <c r="A137" s="540"/>
      <c r="B137" s="519">
        <v>24</v>
      </c>
      <c r="C137" s="495" t="s">
        <v>397</v>
      </c>
      <c r="D137" s="496" t="s">
        <v>40</v>
      </c>
      <c r="E137" s="543"/>
      <c r="F137" s="548"/>
      <c r="G137" s="548"/>
      <c r="H137" s="548"/>
      <c r="I137" s="548"/>
      <c r="J137" s="548"/>
      <c r="K137" s="548"/>
      <c r="L137" s="565"/>
      <c r="M137" s="564"/>
      <c r="N137" s="465"/>
    </row>
    <row r="138" spans="1:14" s="454" customFormat="1" ht="20.100000000000001" customHeight="1">
      <c r="A138" s="540"/>
      <c r="B138" s="490"/>
      <c r="C138" s="555"/>
      <c r="D138" s="496"/>
      <c r="E138" s="543"/>
      <c r="F138" s="548"/>
      <c r="G138" s="548"/>
      <c r="H138" s="548"/>
      <c r="I138" s="548"/>
      <c r="J138" s="548"/>
      <c r="K138" s="548"/>
      <c r="L138" s="565"/>
      <c r="M138" s="564"/>
      <c r="N138" s="465"/>
    </row>
    <row r="139" spans="1:14" s="454" customFormat="1" ht="55.5" customHeight="1">
      <c r="A139" s="486">
        <v>9</v>
      </c>
      <c r="B139" s="488" t="s">
        <v>62</v>
      </c>
      <c r="C139" s="1216" t="s">
        <v>737</v>
      </c>
      <c r="D139" s="1216"/>
      <c r="E139" s="1216"/>
      <c r="F139" s="1216"/>
      <c r="G139" s="1216"/>
      <c r="H139" s="1216"/>
      <c r="I139" s="1216"/>
      <c r="J139" s="1216"/>
      <c r="K139" s="1216"/>
      <c r="L139" s="1216"/>
      <c r="M139" s="564">
        <v>48</v>
      </c>
      <c r="N139" s="465"/>
    </row>
    <row r="140" spans="1:14" s="454" customFormat="1" ht="20.100000000000001" customHeight="1">
      <c r="A140" s="540"/>
      <c r="B140" s="554"/>
      <c r="C140" s="555"/>
      <c r="D140" s="496"/>
      <c r="E140" s="543"/>
      <c r="F140" s="548"/>
      <c r="G140" s="548"/>
      <c r="H140" s="548"/>
      <c r="I140" s="548"/>
      <c r="J140" s="548"/>
      <c r="K140" s="548"/>
      <c r="L140" s="565"/>
      <c r="M140" s="564"/>
      <c r="N140" s="465"/>
    </row>
    <row r="141" spans="1:14" s="454" customFormat="1" ht="20.100000000000001" customHeight="1">
      <c r="A141" s="540"/>
      <c r="B141" s="554"/>
      <c r="C141" s="555"/>
      <c r="D141" s="496"/>
      <c r="E141" s="546" t="s">
        <v>48</v>
      </c>
      <c r="F141" s="556"/>
      <c r="G141" s="556" t="s">
        <v>60</v>
      </c>
      <c r="I141" s="548"/>
      <c r="J141" s="548"/>
      <c r="K141" s="548"/>
      <c r="L141" s="565"/>
      <c r="M141" s="564"/>
      <c r="N141" s="465"/>
    </row>
    <row r="142" spans="1:14" s="454" customFormat="1" ht="20.100000000000001" customHeight="1">
      <c r="A142" s="540"/>
      <c r="B142" s="557">
        <v>48</v>
      </c>
      <c r="C142" s="817" t="s">
        <v>43</v>
      </c>
      <c r="D142" s="496"/>
      <c r="E142" s="548">
        <v>4</v>
      </c>
      <c r="F142" s="548" t="s">
        <v>41</v>
      </c>
      <c r="G142" s="558">
        <v>12</v>
      </c>
      <c r="H142" s="461" t="s">
        <v>61</v>
      </c>
      <c r="I142" s="548"/>
      <c r="J142" s="548"/>
      <c r="K142" s="548"/>
      <c r="L142" s="565"/>
      <c r="M142" s="564"/>
      <c r="N142" s="465"/>
    </row>
    <row r="143" spans="1:14" s="454" customFormat="1" ht="20.100000000000001" customHeight="1">
      <c r="A143" s="540"/>
      <c r="B143" s="519">
        <v>48</v>
      </c>
      <c r="C143" s="495" t="s">
        <v>397</v>
      </c>
      <c r="D143" s="496" t="s">
        <v>40</v>
      </c>
      <c r="E143" s="543"/>
      <c r="F143" s="548"/>
      <c r="G143" s="548"/>
      <c r="H143" s="548"/>
      <c r="I143" s="548"/>
      <c r="J143" s="548"/>
      <c r="K143" s="548"/>
      <c r="L143" s="565"/>
      <c r="M143" s="564"/>
      <c r="N143" s="465"/>
    </row>
    <row r="144" spans="1:14" s="454" customFormat="1" ht="20.100000000000001" customHeight="1">
      <c r="A144" s="540"/>
      <c r="B144" s="490"/>
      <c r="C144" s="555"/>
      <c r="D144" s="496"/>
      <c r="E144" s="543"/>
      <c r="F144" s="548"/>
      <c r="G144" s="548"/>
      <c r="H144" s="548"/>
      <c r="I144" s="548"/>
      <c r="J144" s="548"/>
      <c r="K144" s="548"/>
      <c r="L144" s="565"/>
      <c r="M144" s="564"/>
      <c r="N144" s="465"/>
    </row>
    <row r="145" spans="1:14" s="454" customFormat="1" ht="48" customHeight="1">
      <c r="A145" s="486">
        <v>10</v>
      </c>
      <c r="B145" s="488" t="s">
        <v>63</v>
      </c>
      <c r="C145" s="1216" t="s">
        <v>738</v>
      </c>
      <c r="D145" s="1216"/>
      <c r="E145" s="1216"/>
      <c r="F145" s="1216"/>
      <c r="G145" s="1216"/>
      <c r="H145" s="1216"/>
      <c r="I145" s="1216"/>
      <c r="J145" s="1216"/>
      <c r="K145" s="1216"/>
      <c r="L145" s="1216"/>
      <c r="M145" s="564">
        <v>24</v>
      </c>
      <c r="N145" s="465"/>
    </row>
    <row r="146" spans="1:14" s="454" customFormat="1" ht="20.100000000000001" customHeight="1">
      <c r="A146" s="540"/>
      <c r="B146" s="554"/>
      <c r="C146" s="555"/>
      <c r="D146" s="496"/>
      <c r="E146" s="543"/>
      <c r="F146" s="548"/>
      <c r="G146" s="548"/>
      <c r="H146" s="548"/>
      <c r="I146" s="548"/>
      <c r="J146" s="548"/>
      <c r="K146" s="548"/>
      <c r="L146" s="565"/>
      <c r="M146" s="564"/>
      <c r="N146" s="465"/>
    </row>
    <row r="147" spans="1:14" s="454" customFormat="1" ht="20.100000000000001" customHeight="1">
      <c r="A147" s="540"/>
      <c r="B147" s="554"/>
      <c r="C147" s="555"/>
      <c r="D147" s="496"/>
      <c r="E147" s="546" t="s">
        <v>48</v>
      </c>
      <c r="F147" s="556"/>
      <c r="G147" s="556" t="s">
        <v>60</v>
      </c>
      <c r="I147" s="548"/>
      <c r="J147" s="548"/>
      <c r="K147" s="548"/>
      <c r="L147" s="565"/>
      <c r="M147" s="564"/>
      <c r="N147" s="465"/>
    </row>
    <row r="148" spans="1:14" s="454" customFormat="1" ht="20.100000000000001" customHeight="1">
      <c r="A148" s="540"/>
      <c r="B148" s="557">
        <v>24</v>
      </c>
      <c r="C148" s="817" t="s">
        <v>43</v>
      </c>
      <c r="D148" s="496"/>
      <c r="E148" s="548">
        <v>2</v>
      </c>
      <c r="F148" s="548" t="s">
        <v>41</v>
      </c>
      <c r="G148" s="558">
        <v>12</v>
      </c>
      <c r="H148" s="461" t="s">
        <v>61</v>
      </c>
      <c r="I148" s="548"/>
      <c r="J148" s="548"/>
      <c r="K148" s="548"/>
      <c r="L148" s="565"/>
      <c r="M148" s="564"/>
      <c r="N148" s="465"/>
    </row>
    <row r="149" spans="1:14" s="454" customFormat="1" ht="20.100000000000001" customHeight="1">
      <c r="A149" s="540"/>
      <c r="B149" s="519">
        <v>24</v>
      </c>
      <c r="C149" s="495" t="s">
        <v>397</v>
      </c>
      <c r="D149" s="496" t="s">
        <v>40</v>
      </c>
      <c r="E149" s="543"/>
      <c r="F149" s="548"/>
      <c r="G149" s="548"/>
      <c r="H149" s="548"/>
      <c r="I149" s="548"/>
      <c r="J149" s="548"/>
      <c r="K149" s="548"/>
      <c r="L149" s="565"/>
      <c r="M149" s="564"/>
      <c r="N149" s="465"/>
    </row>
    <row r="150" spans="1:14" s="454" customFormat="1" ht="20.100000000000001" customHeight="1">
      <c r="A150" s="540"/>
      <c r="B150" s="559"/>
      <c r="C150" s="555"/>
      <c r="D150" s="496"/>
      <c r="E150" s="543"/>
      <c r="F150" s="548"/>
      <c r="G150" s="548"/>
      <c r="H150" s="548"/>
      <c r="I150" s="548"/>
      <c r="J150" s="548"/>
      <c r="K150" s="548"/>
      <c r="L150" s="565"/>
      <c r="M150" s="564"/>
      <c r="N150" s="465"/>
    </row>
    <row r="151" spans="1:14" s="454" customFormat="1" ht="20.100000000000001" customHeight="1">
      <c r="A151" s="486">
        <v>11</v>
      </c>
      <c r="B151" s="488" t="s">
        <v>64</v>
      </c>
      <c r="C151" s="1216" t="s">
        <v>725</v>
      </c>
      <c r="D151" s="1216"/>
      <c r="E151" s="1216"/>
      <c r="F151" s="1216"/>
      <c r="G151" s="1216"/>
      <c r="H151" s="1216"/>
      <c r="I151" s="1216"/>
      <c r="J151" s="1216"/>
      <c r="K151" s="1216"/>
      <c r="L151" s="1216"/>
      <c r="M151" s="564">
        <v>874.5</v>
      </c>
      <c r="N151" s="465"/>
    </row>
    <row r="152" spans="1:14" s="454" customFormat="1" ht="20.100000000000001" customHeight="1">
      <c r="A152" s="540"/>
      <c r="B152" s="554"/>
      <c r="C152" s="555"/>
      <c r="D152" s="496"/>
      <c r="E152" s="543"/>
      <c r="F152" s="1218" t="s">
        <v>65</v>
      </c>
      <c r="G152" s="1218"/>
      <c r="H152" s="1218"/>
      <c r="I152" s="548"/>
      <c r="J152" s="548"/>
      <c r="K152" s="548"/>
      <c r="L152" s="565"/>
      <c r="M152" s="564"/>
      <c r="N152" s="465"/>
    </row>
    <row r="153" spans="1:14" s="454" customFormat="1" ht="20.100000000000001" customHeight="1">
      <c r="A153" s="540"/>
      <c r="B153" s="554"/>
      <c r="C153" s="555"/>
      <c r="D153" s="496"/>
      <c r="E153" s="560"/>
      <c r="F153" s="546" t="s">
        <v>66</v>
      </c>
      <c r="G153" s="546" t="s">
        <v>41</v>
      </c>
      <c r="H153" s="556" t="s">
        <v>67</v>
      </c>
      <c r="I153" s="556"/>
      <c r="J153" s="548"/>
      <c r="K153" s="548"/>
      <c r="L153" s="565"/>
      <c r="M153" s="564"/>
      <c r="N153" s="465"/>
    </row>
    <row r="154" spans="1:14" s="454" customFormat="1" ht="20.100000000000001" customHeight="1">
      <c r="A154" s="540"/>
      <c r="B154" s="595">
        <v>31.5</v>
      </c>
      <c r="C154" s="817" t="s">
        <v>43</v>
      </c>
      <c r="D154" s="492" t="s">
        <v>840</v>
      </c>
      <c r="E154" s="560"/>
      <c r="F154" s="561">
        <v>21</v>
      </c>
      <c r="G154" s="562" t="s">
        <v>41</v>
      </c>
      <c r="H154" s="563">
        <v>1.5</v>
      </c>
      <c r="I154" s="548"/>
      <c r="J154" s="548"/>
      <c r="K154" s="548"/>
      <c r="L154" s="565"/>
      <c r="M154" s="564"/>
      <c r="N154" s="465"/>
    </row>
    <row r="155" spans="1:14" s="454" customFormat="1" ht="20.100000000000001" customHeight="1">
      <c r="A155" s="540"/>
      <c r="B155" s="595">
        <v>27</v>
      </c>
      <c r="C155" s="817" t="s">
        <v>43</v>
      </c>
      <c r="D155" s="492" t="s">
        <v>841</v>
      </c>
      <c r="E155" s="560"/>
      <c r="F155" s="561">
        <v>18</v>
      </c>
      <c r="G155" s="562" t="s">
        <v>41</v>
      </c>
      <c r="H155" s="563">
        <v>1.5</v>
      </c>
      <c r="I155" s="548"/>
      <c r="J155" s="548"/>
      <c r="K155" s="548"/>
      <c r="L155" s="565"/>
      <c r="M155" s="564"/>
      <c r="N155" s="465"/>
    </row>
    <row r="156" spans="1:14" s="454" customFormat="1" ht="20.100000000000001" customHeight="1">
      <c r="A156" s="540"/>
      <c r="B156" s="595">
        <v>36</v>
      </c>
      <c r="C156" s="817" t="s">
        <v>43</v>
      </c>
      <c r="D156" s="492" t="s">
        <v>842</v>
      </c>
      <c r="E156" s="560"/>
      <c r="F156" s="561">
        <v>24</v>
      </c>
      <c r="G156" s="562" t="s">
        <v>41</v>
      </c>
      <c r="H156" s="563">
        <v>1.5</v>
      </c>
      <c r="I156" s="548"/>
      <c r="J156" s="548"/>
      <c r="K156" s="548"/>
      <c r="L156" s="565"/>
      <c r="M156" s="564"/>
      <c r="N156" s="465"/>
    </row>
    <row r="157" spans="1:14" s="454" customFormat="1" ht="20.100000000000001" customHeight="1">
      <c r="A157" s="540"/>
      <c r="B157" s="595">
        <v>15</v>
      </c>
      <c r="C157" s="817" t="s">
        <v>43</v>
      </c>
      <c r="D157" s="492" t="s">
        <v>843</v>
      </c>
      <c r="E157" s="560"/>
      <c r="F157" s="561">
        <v>10</v>
      </c>
      <c r="G157" s="562" t="s">
        <v>41</v>
      </c>
      <c r="H157" s="563">
        <v>1.5</v>
      </c>
      <c r="I157" s="548"/>
      <c r="J157" s="548"/>
      <c r="K157" s="548"/>
      <c r="L157" s="565"/>
      <c r="M157" s="564"/>
      <c r="N157" s="465"/>
    </row>
    <row r="158" spans="1:14" s="454" customFormat="1" ht="20.100000000000001" customHeight="1">
      <c r="A158" s="540"/>
      <c r="B158" s="595">
        <v>15</v>
      </c>
      <c r="C158" s="817" t="s">
        <v>43</v>
      </c>
      <c r="D158" s="492" t="s">
        <v>844</v>
      </c>
      <c r="E158" s="560"/>
      <c r="F158" s="561">
        <v>10</v>
      </c>
      <c r="G158" s="562" t="s">
        <v>41</v>
      </c>
      <c r="H158" s="563">
        <v>1.5</v>
      </c>
      <c r="I158" s="548"/>
      <c r="J158" s="548"/>
      <c r="K158" s="548"/>
      <c r="L158" s="565"/>
      <c r="M158" s="564"/>
      <c r="N158" s="465"/>
    </row>
    <row r="159" spans="1:14" s="454" customFormat="1" ht="20.100000000000001" customHeight="1">
      <c r="A159" s="540"/>
      <c r="B159" s="595">
        <v>7.5</v>
      </c>
      <c r="C159" s="817" t="s">
        <v>43</v>
      </c>
      <c r="D159" s="492" t="s">
        <v>845</v>
      </c>
      <c r="E159" s="560"/>
      <c r="F159" s="561">
        <v>5</v>
      </c>
      <c r="G159" s="562" t="s">
        <v>41</v>
      </c>
      <c r="H159" s="563">
        <v>1.5</v>
      </c>
      <c r="I159" s="548"/>
      <c r="J159" s="548"/>
      <c r="K159" s="548"/>
      <c r="L159" s="565"/>
      <c r="M159" s="564"/>
      <c r="N159" s="465"/>
    </row>
    <row r="160" spans="1:14" s="454" customFormat="1" ht="20.100000000000001" customHeight="1">
      <c r="A160" s="540"/>
      <c r="B160" s="595">
        <v>19.5</v>
      </c>
      <c r="C160" s="817" t="s">
        <v>43</v>
      </c>
      <c r="D160" s="492" t="s">
        <v>878</v>
      </c>
      <c r="E160" s="560"/>
      <c r="F160" s="561">
        <v>13</v>
      </c>
      <c r="G160" s="562" t="s">
        <v>41</v>
      </c>
      <c r="H160" s="563">
        <v>1.5</v>
      </c>
      <c r="I160" s="548"/>
      <c r="J160" s="548"/>
      <c r="K160" s="548"/>
      <c r="L160" s="565"/>
      <c r="M160" s="564"/>
      <c r="N160" s="465"/>
    </row>
    <row r="161" spans="1:14" s="454" customFormat="1" ht="20.100000000000001" customHeight="1">
      <c r="A161" s="540"/>
      <c r="B161" s="595">
        <v>19.5</v>
      </c>
      <c r="C161" s="817" t="s">
        <v>43</v>
      </c>
      <c r="D161" s="492" t="s">
        <v>846</v>
      </c>
      <c r="E161" s="560"/>
      <c r="F161" s="561">
        <v>13</v>
      </c>
      <c r="G161" s="562" t="s">
        <v>41</v>
      </c>
      <c r="H161" s="563">
        <v>1.5</v>
      </c>
      <c r="I161" s="548"/>
      <c r="J161" s="548"/>
      <c r="K161" s="548"/>
      <c r="L161" s="565"/>
      <c r="M161" s="564"/>
      <c r="N161" s="465"/>
    </row>
    <row r="162" spans="1:14" s="454" customFormat="1" ht="20.100000000000001" customHeight="1">
      <c r="A162" s="540"/>
      <c r="B162" s="595">
        <v>15</v>
      </c>
      <c r="C162" s="817" t="s">
        <v>43</v>
      </c>
      <c r="D162" s="492" t="s">
        <v>847</v>
      </c>
      <c r="E162" s="560"/>
      <c r="F162" s="561">
        <v>10</v>
      </c>
      <c r="G162" s="562" t="s">
        <v>41</v>
      </c>
      <c r="H162" s="563">
        <v>1.5</v>
      </c>
      <c r="I162" s="548"/>
      <c r="J162" s="548"/>
      <c r="K162" s="548"/>
      <c r="L162" s="565"/>
      <c r="M162" s="564"/>
      <c r="N162" s="465"/>
    </row>
    <row r="163" spans="1:14" s="454" customFormat="1" ht="20.100000000000001" customHeight="1">
      <c r="A163" s="540"/>
      <c r="B163" s="595">
        <v>60</v>
      </c>
      <c r="C163" s="817" t="s">
        <v>43</v>
      </c>
      <c r="D163" s="492" t="s">
        <v>879</v>
      </c>
      <c r="E163" s="560"/>
      <c r="F163" s="561">
        <v>40</v>
      </c>
      <c r="G163" s="562" t="s">
        <v>41</v>
      </c>
      <c r="H163" s="563">
        <v>1.5</v>
      </c>
      <c r="I163" s="548"/>
      <c r="J163" s="548"/>
      <c r="K163" s="548"/>
      <c r="L163" s="565"/>
      <c r="M163" s="564"/>
      <c r="N163" s="465"/>
    </row>
    <row r="164" spans="1:14" s="454" customFormat="1" ht="20.100000000000001" customHeight="1">
      <c r="A164" s="540"/>
      <c r="B164" s="595">
        <v>3</v>
      </c>
      <c r="C164" s="817" t="s">
        <v>43</v>
      </c>
      <c r="D164" s="492" t="s">
        <v>887</v>
      </c>
      <c r="E164" s="548"/>
      <c r="F164" s="561">
        <v>2</v>
      </c>
      <c r="G164" s="562" t="s">
        <v>41</v>
      </c>
      <c r="H164" s="563">
        <v>1.5</v>
      </c>
      <c r="I164" s="548"/>
      <c r="J164" s="548"/>
      <c r="K164" s="548"/>
      <c r="L164" s="565"/>
      <c r="M164" s="564"/>
      <c r="N164" s="465"/>
    </row>
    <row r="165" spans="1:14" s="454" customFormat="1" ht="20.100000000000001" customHeight="1">
      <c r="A165" s="540"/>
      <c r="B165" s="595">
        <v>54</v>
      </c>
      <c r="C165" s="817" t="s">
        <v>43</v>
      </c>
      <c r="D165" s="492" t="s">
        <v>888</v>
      </c>
      <c r="E165" s="548"/>
      <c r="F165" s="561">
        <v>36</v>
      </c>
      <c r="G165" s="562" t="s">
        <v>41</v>
      </c>
      <c r="H165" s="563">
        <v>1.5</v>
      </c>
      <c r="I165" s="548"/>
      <c r="J165" s="548"/>
      <c r="K165" s="548"/>
      <c r="L165" s="565"/>
      <c r="M165" s="564"/>
      <c r="N165" s="465"/>
    </row>
    <row r="166" spans="1:14" s="454" customFormat="1" ht="20.100000000000001" customHeight="1">
      <c r="A166" s="540"/>
      <c r="B166" s="595">
        <v>21</v>
      </c>
      <c r="C166" s="817" t="s">
        <v>43</v>
      </c>
      <c r="D166" s="492" t="s">
        <v>848</v>
      </c>
      <c r="E166" s="548"/>
      <c r="F166" s="561">
        <v>14</v>
      </c>
      <c r="G166" s="562" t="s">
        <v>41</v>
      </c>
      <c r="H166" s="563">
        <v>1.5</v>
      </c>
      <c r="I166" s="548"/>
      <c r="J166" s="548"/>
      <c r="K166" s="548"/>
      <c r="L166" s="565"/>
      <c r="M166" s="564"/>
      <c r="N166" s="465"/>
    </row>
    <row r="167" spans="1:14" s="454" customFormat="1" ht="20.100000000000001" customHeight="1">
      <c r="A167" s="540"/>
      <c r="B167" s="595">
        <v>12</v>
      </c>
      <c r="C167" s="817" t="s">
        <v>43</v>
      </c>
      <c r="D167" s="492" t="s">
        <v>849</v>
      </c>
      <c r="E167" s="548"/>
      <c r="F167" s="561">
        <v>8</v>
      </c>
      <c r="G167" s="562" t="s">
        <v>41</v>
      </c>
      <c r="H167" s="563">
        <v>1.5</v>
      </c>
      <c r="I167" s="548"/>
      <c r="J167" s="548"/>
      <c r="K167" s="548"/>
      <c r="L167" s="565"/>
      <c r="M167" s="564"/>
      <c r="N167" s="465"/>
    </row>
    <row r="168" spans="1:14" s="454" customFormat="1" ht="20.100000000000001" customHeight="1">
      <c r="A168" s="540"/>
      <c r="B168" s="595">
        <v>4.5</v>
      </c>
      <c r="C168" s="817" t="s">
        <v>43</v>
      </c>
      <c r="D168" s="492" t="s">
        <v>880</v>
      </c>
      <c r="E168" s="548"/>
      <c r="F168" s="561">
        <v>3</v>
      </c>
      <c r="G168" s="562" t="s">
        <v>41</v>
      </c>
      <c r="H168" s="563">
        <v>1.5</v>
      </c>
      <c r="I168" s="548"/>
      <c r="J168" s="548"/>
      <c r="K168" s="548"/>
      <c r="L168" s="565"/>
      <c r="M168" s="564"/>
      <c r="N168" s="465"/>
    </row>
    <row r="169" spans="1:14" s="454" customFormat="1" ht="20.100000000000001" customHeight="1">
      <c r="A169" s="540"/>
      <c r="B169" s="595">
        <v>15</v>
      </c>
      <c r="C169" s="817" t="s">
        <v>43</v>
      </c>
      <c r="D169" s="492" t="s">
        <v>881</v>
      </c>
      <c r="E169" s="548"/>
      <c r="F169" s="561">
        <v>10</v>
      </c>
      <c r="G169" s="562" t="s">
        <v>41</v>
      </c>
      <c r="H169" s="563">
        <v>1.5</v>
      </c>
      <c r="I169" s="548"/>
      <c r="J169" s="548"/>
      <c r="K169" s="548"/>
      <c r="L169" s="565"/>
      <c r="M169" s="564"/>
      <c r="N169" s="465"/>
    </row>
    <row r="170" spans="1:14" s="454" customFormat="1" ht="20.100000000000001" customHeight="1">
      <c r="A170" s="540"/>
      <c r="B170" s="595">
        <v>24</v>
      </c>
      <c r="C170" s="817" t="s">
        <v>43</v>
      </c>
      <c r="D170" s="833" t="s">
        <v>850</v>
      </c>
      <c r="E170" s="548"/>
      <c r="F170" s="561">
        <v>16</v>
      </c>
      <c r="G170" s="562" t="s">
        <v>41</v>
      </c>
      <c r="H170" s="563">
        <v>1.5</v>
      </c>
      <c r="I170" s="548"/>
      <c r="J170" s="548"/>
      <c r="K170" s="548"/>
      <c r="L170" s="565"/>
      <c r="M170" s="564"/>
      <c r="N170" s="465"/>
    </row>
    <row r="171" spans="1:14" s="454" customFormat="1" ht="20.100000000000001" customHeight="1">
      <c r="A171" s="540"/>
      <c r="B171" s="595">
        <v>9</v>
      </c>
      <c r="C171" s="817" t="s">
        <v>43</v>
      </c>
      <c r="D171" s="492" t="s">
        <v>851</v>
      </c>
      <c r="E171" s="548"/>
      <c r="F171" s="561">
        <v>6</v>
      </c>
      <c r="G171" s="562" t="s">
        <v>41</v>
      </c>
      <c r="H171" s="563">
        <v>1.5</v>
      </c>
      <c r="I171" s="548"/>
      <c r="J171" s="548"/>
      <c r="K171" s="548"/>
      <c r="L171" s="565"/>
      <c r="M171" s="564"/>
      <c r="N171" s="465"/>
    </row>
    <row r="172" spans="1:14" s="454" customFormat="1" ht="20.100000000000001" customHeight="1">
      <c r="A172" s="540"/>
      <c r="B172" s="595">
        <v>7.5</v>
      </c>
      <c r="C172" s="817" t="s">
        <v>43</v>
      </c>
      <c r="D172" s="492" t="s">
        <v>852</v>
      </c>
      <c r="E172" s="548"/>
      <c r="F172" s="561">
        <v>5</v>
      </c>
      <c r="G172" s="562" t="s">
        <v>41</v>
      </c>
      <c r="H172" s="563">
        <v>1.5</v>
      </c>
      <c r="I172" s="548"/>
      <c r="J172" s="548"/>
      <c r="K172" s="548"/>
      <c r="L172" s="565"/>
      <c r="M172" s="564"/>
      <c r="N172" s="465"/>
    </row>
    <row r="173" spans="1:14" s="454" customFormat="1" ht="20.100000000000001" customHeight="1">
      <c r="A173" s="540"/>
      <c r="B173" s="595">
        <v>12</v>
      </c>
      <c r="C173" s="817" t="s">
        <v>43</v>
      </c>
      <c r="D173" s="492" t="s">
        <v>853</v>
      </c>
      <c r="E173" s="548"/>
      <c r="F173" s="561">
        <v>8</v>
      </c>
      <c r="G173" s="562" t="s">
        <v>41</v>
      </c>
      <c r="H173" s="563">
        <v>1.5</v>
      </c>
      <c r="I173" s="548"/>
      <c r="J173" s="548"/>
      <c r="K173" s="548"/>
      <c r="L173" s="565"/>
      <c r="M173" s="564"/>
      <c r="N173" s="465"/>
    </row>
    <row r="174" spans="1:14" s="454" customFormat="1" ht="20.100000000000001" customHeight="1">
      <c r="A174" s="540"/>
      <c r="B174" s="595">
        <v>33</v>
      </c>
      <c r="C174" s="817" t="s">
        <v>43</v>
      </c>
      <c r="D174" s="492" t="s">
        <v>882</v>
      </c>
      <c r="E174" s="548"/>
      <c r="F174" s="561">
        <v>22</v>
      </c>
      <c r="G174" s="562" t="s">
        <v>41</v>
      </c>
      <c r="H174" s="563">
        <v>1.5</v>
      </c>
      <c r="I174" s="548"/>
      <c r="J174" s="548"/>
      <c r="K174" s="548"/>
      <c r="L174" s="565"/>
      <c r="M174" s="564"/>
      <c r="N174" s="465"/>
    </row>
    <row r="175" spans="1:14" s="454" customFormat="1" ht="20.100000000000001" customHeight="1">
      <c r="A175" s="540"/>
      <c r="B175" s="595">
        <v>12</v>
      </c>
      <c r="C175" s="817" t="s">
        <v>43</v>
      </c>
      <c r="D175" s="492" t="s">
        <v>883</v>
      </c>
      <c r="E175" s="548"/>
      <c r="F175" s="561">
        <v>8</v>
      </c>
      <c r="G175" s="562" t="s">
        <v>41</v>
      </c>
      <c r="H175" s="563">
        <v>1.5</v>
      </c>
      <c r="I175" s="548"/>
      <c r="J175" s="548"/>
      <c r="K175" s="548"/>
      <c r="L175" s="565"/>
      <c r="M175" s="564"/>
      <c r="N175" s="465"/>
    </row>
    <row r="176" spans="1:14" s="454" customFormat="1" ht="20.100000000000001" customHeight="1">
      <c r="A176" s="540"/>
      <c r="B176" s="595">
        <v>10.5</v>
      </c>
      <c r="C176" s="817" t="s">
        <v>43</v>
      </c>
      <c r="D176" s="492" t="s">
        <v>884</v>
      </c>
      <c r="E176" s="548"/>
      <c r="F176" s="561">
        <v>7</v>
      </c>
      <c r="G176" s="562" t="s">
        <v>41</v>
      </c>
      <c r="H176" s="563">
        <v>1.5</v>
      </c>
      <c r="I176" s="548"/>
      <c r="J176" s="548"/>
      <c r="K176" s="548"/>
      <c r="L176" s="565"/>
      <c r="M176" s="564"/>
      <c r="N176" s="465"/>
    </row>
    <row r="177" spans="1:19" s="454" customFormat="1" ht="20.100000000000001" customHeight="1">
      <c r="A177" s="540"/>
      <c r="B177" s="595">
        <v>9</v>
      </c>
      <c r="C177" s="817" t="s">
        <v>43</v>
      </c>
      <c r="D177" s="492" t="s">
        <v>885</v>
      </c>
      <c r="E177" s="548"/>
      <c r="F177" s="561">
        <v>6</v>
      </c>
      <c r="G177" s="562" t="s">
        <v>41</v>
      </c>
      <c r="H177" s="563">
        <v>1.5</v>
      </c>
      <c r="I177" s="548"/>
      <c r="J177" s="548"/>
      <c r="K177" s="548"/>
      <c r="L177" s="565"/>
      <c r="M177" s="564"/>
      <c r="N177" s="465"/>
    </row>
    <row r="178" spans="1:19" ht="20.100000000000001" customHeight="1">
      <c r="A178" s="486"/>
      <c r="B178" s="595">
        <v>45</v>
      </c>
      <c r="C178" s="817" t="s">
        <v>43</v>
      </c>
      <c r="D178" s="492" t="s">
        <v>1376</v>
      </c>
      <c r="E178" s="505"/>
      <c r="F178" s="561">
        <v>30</v>
      </c>
      <c r="G178" s="562" t="s">
        <v>41</v>
      </c>
      <c r="H178" s="563">
        <v>1.5</v>
      </c>
      <c r="I178" s="535"/>
      <c r="J178" s="525"/>
      <c r="K178" s="536"/>
      <c r="L178" s="1178"/>
      <c r="N178" s="663"/>
      <c r="O178" s="664"/>
      <c r="P178" s="664"/>
      <c r="Q178" s="663"/>
      <c r="R178" s="664"/>
      <c r="S178" s="665"/>
    </row>
    <row r="179" spans="1:19" ht="20.100000000000001" customHeight="1">
      <c r="A179" s="486"/>
      <c r="B179" s="595">
        <v>115.5</v>
      </c>
      <c r="C179" s="817" t="s">
        <v>43</v>
      </c>
      <c r="D179" s="492" t="s">
        <v>1377</v>
      </c>
      <c r="E179" s="505"/>
      <c r="F179" s="561">
        <v>77</v>
      </c>
      <c r="G179" s="562" t="s">
        <v>41</v>
      </c>
      <c r="H179" s="563">
        <v>1.5</v>
      </c>
      <c r="I179" s="535"/>
      <c r="J179" s="525"/>
      <c r="K179" s="536"/>
      <c r="L179" s="1178"/>
      <c r="N179" s="663"/>
      <c r="O179" s="664"/>
      <c r="P179" s="664"/>
      <c r="Q179" s="663"/>
      <c r="R179" s="664"/>
      <c r="S179" s="665"/>
    </row>
    <row r="180" spans="1:19" s="454" customFormat="1" ht="20.100000000000001" customHeight="1">
      <c r="A180" s="540"/>
      <c r="B180" s="595">
        <v>18</v>
      </c>
      <c r="C180" s="817" t="s">
        <v>43</v>
      </c>
      <c r="D180" s="492" t="s">
        <v>856</v>
      </c>
      <c r="E180" s="548"/>
      <c r="F180" s="561">
        <v>12</v>
      </c>
      <c r="G180" s="562" t="s">
        <v>41</v>
      </c>
      <c r="H180" s="563">
        <v>1.5</v>
      </c>
      <c r="I180" s="548"/>
      <c r="J180" s="548"/>
      <c r="K180" s="548"/>
      <c r="L180" s="565"/>
      <c r="M180" s="564"/>
      <c r="N180" s="465"/>
    </row>
    <row r="181" spans="1:19" s="454" customFormat="1" ht="20.100000000000001" customHeight="1">
      <c r="A181" s="540"/>
      <c r="B181" s="595">
        <v>27</v>
      </c>
      <c r="C181" s="817" t="s">
        <v>43</v>
      </c>
      <c r="D181" s="492" t="s">
        <v>864</v>
      </c>
      <c r="E181" s="548"/>
      <c r="F181" s="561">
        <v>18</v>
      </c>
      <c r="G181" s="562" t="s">
        <v>41</v>
      </c>
      <c r="H181" s="563">
        <v>1.5</v>
      </c>
      <c r="I181" s="548"/>
      <c r="J181" s="548"/>
      <c r="K181" s="548"/>
      <c r="L181" s="565"/>
      <c r="M181" s="564"/>
      <c r="N181" s="465"/>
    </row>
    <row r="182" spans="1:19" s="454" customFormat="1" ht="20.100000000000001" customHeight="1">
      <c r="A182" s="540"/>
      <c r="B182" s="595">
        <v>13.5</v>
      </c>
      <c r="C182" s="817" t="s">
        <v>43</v>
      </c>
      <c r="D182" s="492" t="s">
        <v>865</v>
      </c>
      <c r="E182" s="548"/>
      <c r="F182" s="561">
        <v>9</v>
      </c>
      <c r="G182" s="562" t="s">
        <v>41</v>
      </c>
      <c r="H182" s="563">
        <v>1.5</v>
      </c>
      <c r="I182" s="548"/>
      <c r="J182" s="548"/>
      <c r="K182" s="548"/>
      <c r="L182" s="565"/>
      <c r="M182" s="564"/>
      <c r="N182" s="465"/>
    </row>
    <row r="183" spans="1:19" s="454" customFormat="1" ht="20.100000000000001" customHeight="1">
      <c r="A183" s="540"/>
      <c r="B183" s="595">
        <v>21</v>
      </c>
      <c r="C183" s="817" t="s">
        <v>43</v>
      </c>
      <c r="D183" s="492" t="s">
        <v>857</v>
      </c>
      <c r="E183" s="548"/>
      <c r="F183" s="561">
        <v>14</v>
      </c>
      <c r="G183" s="562" t="s">
        <v>41</v>
      </c>
      <c r="H183" s="563">
        <v>1.5</v>
      </c>
      <c r="I183" s="548"/>
      <c r="J183" s="548"/>
      <c r="K183" s="548"/>
      <c r="L183" s="565"/>
      <c r="M183" s="564"/>
      <c r="N183" s="465"/>
    </row>
    <row r="184" spans="1:19" s="454" customFormat="1" ht="20.100000000000001" customHeight="1">
      <c r="A184" s="540"/>
      <c r="B184" s="595">
        <v>6</v>
      </c>
      <c r="C184" s="817" t="s">
        <v>43</v>
      </c>
      <c r="D184" s="492" t="s">
        <v>858</v>
      </c>
      <c r="E184" s="548"/>
      <c r="F184" s="561">
        <v>4</v>
      </c>
      <c r="G184" s="562" t="s">
        <v>41</v>
      </c>
      <c r="H184" s="563">
        <v>1.5</v>
      </c>
      <c r="I184" s="548"/>
      <c r="J184" s="548"/>
      <c r="K184" s="548"/>
      <c r="L184" s="565"/>
      <c r="M184" s="564"/>
      <c r="N184" s="465"/>
    </row>
    <row r="185" spans="1:19" s="454" customFormat="1" ht="20.100000000000001" customHeight="1">
      <c r="A185" s="540"/>
      <c r="B185" s="595">
        <v>18</v>
      </c>
      <c r="C185" s="817" t="s">
        <v>43</v>
      </c>
      <c r="D185" s="492" t="s">
        <v>859</v>
      </c>
      <c r="E185" s="548"/>
      <c r="F185" s="561">
        <v>12</v>
      </c>
      <c r="G185" s="562" t="s">
        <v>41</v>
      </c>
      <c r="H185" s="563">
        <v>1.5</v>
      </c>
      <c r="I185" s="548"/>
      <c r="J185" s="548"/>
      <c r="K185" s="548"/>
      <c r="L185" s="565"/>
      <c r="M185" s="564"/>
      <c r="N185" s="465"/>
    </row>
    <row r="186" spans="1:19" s="454" customFormat="1" ht="20.100000000000001" customHeight="1">
      <c r="A186" s="540"/>
      <c r="B186" s="595">
        <v>12</v>
      </c>
      <c r="C186" s="817" t="s">
        <v>43</v>
      </c>
      <c r="D186" s="492" t="s">
        <v>860</v>
      </c>
      <c r="E186" s="548"/>
      <c r="F186" s="561">
        <v>8</v>
      </c>
      <c r="G186" s="562" t="s">
        <v>41</v>
      </c>
      <c r="H186" s="563">
        <v>1.5</v>
      </c>
      <c r="I186" s="548"/>
      <c r="J186" s="548"/>
      <c r="K186" s="548"/>
      <c r="L186" s="565"/>
      <c r="M186" s="564"/>
      <c r="N186" s="465"/>
    </row>
    <row r="187" spans="1:19" s="454" customFormat="1" ht="20.100000000000001" customHeight="1">
      <c r="A187" s="540"/>
      <c r="B187" s="595">
        <v>15</v>
      </c>
      <c r="C187" s="817" t="s">
        <v>43</v>
      </c>
      <c r="D187" s="492" t="s">
        <v>861</v>
      </c>
      <c r="E187" s="548"/>
      <c r="F187" s="561">
        <v>10</v>
      </c>
      <c r="G187" s="562" t="s">
        <v>41</v>
      </c>
      <c r="H187" s="563">
        <v>1.5</v>
      </c>
      <c r="I187" s="548"/>
      <c r="J187" s="548"/>
      <c r="K187" s="548"/>
      <c r="L187" s="565"/>
      <c r="M187" s="564"/>
      <c r="N187" s="465"/>
    </row>
    <row r="188" spans="1:19" s="454" customFormat="1" ht="20.100000000000001" customHeight="1">
      <c r="A188" s="540"/>
      <c r="B188" s="595">
        <v>21</v>
      </c>
      <c r="C188" s="817" t="s">
        <v>43</v>
      </c>
      <c r="D188" s="492" t="s">
        <v>862</v>
      </c>
      <c r="E188" s="548"/>
      <c r="F188" s="561">
        <v>14</v>
      </c>
      <c r="G188" s="562" t="s">
        <v>41</v>
      </c>
      <c r="H188" s="563">
        <v>1.5</v>
      </c>
      <c r="I188" s="548"/>
      <c r="J188" s="548"/>
      <c r="K188" s="548"/>
      <c r="L188" s="565"/>
      <c r="M188" s="564"/>
      <c r="N188" s="465"/>
    </row>
    <row r="189" spans="1:19" s="454" customFormat="1" ht="20.100000000000001" customHeight="1">
      <c r="A189" s="540"/>
      <c r="B189" s="595">
        <v>27</v>
      </c>
      <c r="C189" s="817" t="s">
        <v>43</v>
      </c>
      <c r="D189" s="492" t="s">
        <v>886</v>
      </c>
      <c r="E189" s="548"/>
      <c r="F189" s="561">
        <v>18</v>
      </c>
      <c r="G189" s="562" t="s">
        <v>41</v>
      </c>
      <c r="H189" s="563">
        <v>1.5</v>
      </c>
      <c r="I189" s="548"/>
      <c r="J189" s="548"/>
      <c r="K189" s="548"/>
      <c r="L189" s="565"/>
      <c r="M189" s="564"/>
      <c r="N189" s="465"/>
    </row>
    <row r="190" spans="1:19" s="454" customFormat="1" ht="20.100000000000001" customHeight="1">
      <c r="A190" s="540"/>
      <c r="B190" s="595">
        <v>15</v>
      </c>
      <c r="C190" s="817" t="s">
        <v>43</v>
      </c>
      <c r="D190" s="492" t="s">
        <v>866</v>
      </c>
      <c r="E190" s="548"/>
      <c r="F190" s="561">
        <v>10</v>
      </c>
      <c r="G190" s="562" t="s">
        <v>41</v>
      </c>
      <c r="H190" s="563">
        <v>1.5</v>
      </c>
      <c r="I190" s="548"/>
      <c r="J190" s="548"/>
      <c r="K190" s="548"/>
      <c r="L190" s="565"/>
      <c r="M190" s="564"/>
      <c r="N190" s="465"/>
    </row>
    <row r="191" spans="1:19" s="454" customFormat="1" ht="20.100000000000001" customHeight="1">
      <c r="A191" s="540"/>
      <c r="B191" s="595">
        <v>18</v>
      </c>
      <c r="C191" s="817" t="s">
        <v>43</v>
      </c>
      <c r="D191" s="492" t="s">
        <v>867</v>
      </c>
      <c r="E191" s="548"/>
      <c r="F191" s="561">
        <v>12</v>
      </c>
      <c r="G191" s="562" t="s">
        <v>41</v>
      </c>
      <c r="H191" s="563">
        <v>1.5</v>
      </c>
      <c r="I191" s="548"/>
      <c r="J191" s="548"/>
      <c r="K191" s="548"/>
      <c r="L191" s="565"/>
      <c r="M191" s="564"/>
      <c r="N191" s="465"/>
    </row>
    <row r="192" spans="1:19" s="454" customFormat="1" ht="20.100000000000001" customHeight="1">
      <c r="A192" s="540"/>
      <c r="B192" s="595">
        <v>18</v>
      </c>
      <c r="C192" s="817" t="s">
        <v>43</v>
      </c>
      <c r="D192" s="492" t="s">
        <v>868</v>
      </c>
      <c r="E192" s="548"/>
      <c r="F192" s="561">
        <v>12</v>
      </c>
      <c r="G192" s="562" t="s">
        <v>41</v>
      </c>
      <c r="H192" s="563">
        <v>1.5</v>
      </c>
      <c r="I192" s="548"/>
      <c r="J192" s="548"/>
      <c r="K192" s="548"/>
      <c r="L192" s="565"/>
      <c r="M192" s="564"/>
      <c r="N192" s="465"/>
    </row>
    <row r="193" spans="1:14" s="454" customFormat="1" ht="20.100000000000001" customHeight="1">
      <c r="A193" s="540"/>
      <c r="B193" s="595">
        <v>12</v>
      </c>
      <c r="C193" s="817" t="s">
        <v>43</v>
      </c>
      <c r="D193" s="492" t="s">
        <v>869</v>
      </c>
      <c r="E193" s="548"/>
      <c r="F193" s="1170">
        <v>8</v>
      </c>
      <c r="G193" s="1171" t="s">
        <v>41</v>
      </c>
      <c r="H193" s="1172">
        <v>1.5</v>
      </c>
      <c r="I193" s="548"/>
      <c r="J193" s="548"/>
      <c r="K193" s="548"/>
      <c r="L193" s="565"/>
      <c r="M193" s="564"/>
      <c r="N193" s="465"/>
    </row>
    <row r="194" spans="1:14" s="454" customFormat="1" ht="20.100000000000001" customHeight="1">
      <c r="A194" s="540"/>
      <c r="B194" s="519">
        <v>874.5</v>
      </c>
      <c r="C194" s="495" t="s">
        <v>411</v>
      </c>
      <c r="D194" s="496" t="s">
        <v>40</v>
      </c>
      <c r="E194" s="543"/>
      <c r="F194" s="1169">
        <v>583</v>
      </c>
      <c r="G194" s="548"/>
      <c r="H194" s="548"/>
      <c r="I194" s="548"/>
      <c r="J194" s="548"/>
      <c r="K194" s="548"/>
      <c r="L194" s="565"/>
      <c r="M194" s="564"/>
      <c r="N194" s="465"/>
    </row>
    <row r="195" spans="1:14" s="454" customFormat="1" ht="20.100000000000001" customHeight="1">
      <c r="A195" s="540"/>
      <c r="B195" s="559"/>
      <c r="C195" s="555"/>
      <c r="D195" s="496"/>
      <c r="E195" s="543"/>
      <c r="F195" s="548"/>
      <c r="G195" s="548"/>
      <c r="H195" s="548"/>
      <c r="I195" s="548"/>
      <c r="J195" s="548"/>
      <c r="K195" s="548"/>
      <c r="L195" s="565"/>
      <c r="M195" s="564"/>
      <c r="N195" s="465"/>
    </row>
    <row r="196" spans="1:14" s="454" customFormat="1" ht="20.100000000000001" customHeight="1">
      <c r="A196" s="486">
        <v>12</v>
      </c>
      <c r="B196" s="488" t="s">
        <v>68</v>
      </c>
      <c r="C196" s="1216" t="s">
        <v>724</v>
      </c>
      <c r="D196" s="1216"/>
      <c r="E196" s="1216"/>
      <c r="F196" s="1216"/>
      <c r="G196" s="1216"/>
      <c r="H196" s="1216"/>
      <c r="I196" s="1216"/>
      <c r="J196" s="1216"/>
      <c r="K196" s="1216"/>
      <c r="L196" s="1216"/>
      <c r="M196" s="564">
        <v>583</v>
      </c>
      <c r="N196" s="465"/>
    </row>
    <row r="197" spans="1:14" s="454" customFormat="1" ht="20.100000000000001" customHeight="1">
      <c r="A197" s="540"/>
      <c r="B197" s="554"/>
      <c r="C197" s="555"/>
      <c r="D197" s="496"/>
      <c r="E197" s="546" t="s">
        <v>48</v>
      </c>
      <c r="F197" s="556"/>
      <c r="G197" s="556"/>
      <c r="H197" s="556"/>
      <c r="I197" s="548"/>
      <c r="J197" s="548"/>
      <c r="K197" s="548"/>
      <c r="L197" s="565"/>
      <c r="M197" s="564"/>
      <c r="N197" s="465"/>
    </row>
    <row r="198" spans="1:14" s="454" customFormat="1" ht="20.100000000000001" customHeight="1">
      <c r="A198" s="540"/>
      <c r="B198" s="557">
        <v>583</v>
      </c>
      <c r="C198" s="817" t="s">
        <v>43</v>
      </c>
      <c r="D198" s="496"/>
      <c r="E198" s="548">
        <v>583</v>
      </c>
      <c r="F198" s="566" t="s">
        <v>69</v>
      </c>
      <c r="G198" s="548"/>
      <c r="H198" s="548"/>
      <c r="I198" s="548"/>
      <c r="J198" s="548"/>
      <c r="K198" s="548"/>
      <c r="L198" s="565"/>
      <c r="M198" s="564"/>
      <c r="N198" s="465"/>
    </row>
    <row r="199" spans="1:14" s="454" customFormat="1" ht="20.100000000000001" customHeight="1">
      <c r="A199" s="540"/>
      <c r="B199" s="559">
        <v>583</v>
      </c>
      <c r="C199" s="495" t="s">
        <v>10</v>
      </c>
      <c r="D199" s="496" t="s">
        <v>40</v>
      </c>
      <c r="E199" s="543"/>
      <c r="F199" s="548"/>
      <c r="G199" s="548"/>
      <c r="H199" s="548"/>
      <c r="I199" s="548"/>
      <c r="J199" s="548"/>
      <c r="K199" s="548"/>
      <c r="L199" s="565"/>
      <c r="M199" s="564"/>
      <c r="N199" s="465"/>
    </row>
    <row r="200" spans="1:14" s="454" customFormat="1" ht="20.100000000000001" customHeight="1">
      <c r="A200" s="540"/>
      <c r="B200" s="559"/>
      <c r="C200" s="555"/>
      <c r="D200" s="496"/>
      <c r="E200" s="543"/>
      <c r="F200" s="548"/>
      <c r="G200" s="548"/>
      <c r="H200" s="548"/>
      <c r="I200" s="548"/>
      <c r="J200" s="548"/>
      <c r="K200" s="548"/>
      <c r="L200" s="565"/>
      <c r="M200" s="564"/>
      <c r="N200" s="465"/>
    </row>
    <row r="201" spans="1:14" s="454" customFormat="1" ht="20.100000000000001" customHeight="1">
      <c r="A201" s="486">
        <v>13</v>
      </c>
      <c r="B201" s="488" t="s">
        <v>70</v>
      </c>
      <c r="C201" s="1216" t="s">
        <v>726</v>
      </c>
      <c r="D201" s="1216"/>
      <c r="E201" s="1216"/>
      <c r="F201" s="1216"/>
      <c r="G201" s="1216"/>
      <c r="H201" s="1216"/>
      <c r="I201" s="1216"/>
      <c r="J201" s="1216"/>
      <c r="K201" s="1216"/>
      <c r="L201" s="1216"/>
      <c r="M201" s="564">
        <v>583</v>
      </c>
      <c r="N201" s="465"/>
    </row>
    <row r="202" spans="1:14" s="454" customFormat="1" ht="20.100000000000001" customHeight="1">
      <c r="A202" s="540"/>
      <c r="B202" s="554"/>
      <c r="C202" s="555"/>
      <c r="D202" s="496"/>
      <c r="E202" s="546" t="s">
        <v>48</v>
      </c>
      <c r="F202" s="556"/>
      <c r="G202" s="556"/>
      <c r="H202" s="556"/>
      <c r="I202" s="548"/>
      <c r="J202" s="548"/>
      <c r="K202" s="548"/>
      <c r="L202" s="565"/>
      <c r="M202" s="564"/>
      <c r="N202" s="465"/>
    </row>
    <row r="203" spans="1:14" s="454" customFormat="1" ht="20.100000000000001" customHeight="1">
      <c r="A203" s="540"/>
      <c r="B203" s="557">
        <v>583</v>
      </c>
      <c r="C203" s="817" t="s">
        <v>43</v>
      </c>
      <c r="D203" s="496"/>
      <c r="E203" s="548">
        <v>583</v>
      </c>
      <c r="F203" s="566" t="s">
        <v>69</v>
      </c>
      <c r="G203" s="548"/>
      <c r="H203" s="548"/>
      <c r="I203" s="548"/>
      <c r="J203" s="548"/>
      <c r="K203" s="548"/>
      <c r="L203" s="565"/>
      <c r="M203" s="564"/>
      <c r="N203" s="465"/>
    </row>
    <row r="204" spans="1:14" s="454" customFormat="1" ht="20.100000000000001" customHeight="1">
      <c r="A204" s="540"/>
      <c r="B204" s="559">
        <v>583</v>
      </c>
      <c r="C204" s="495" t="s">
        <v>10</v>
      </c>
      <c r="D204" s="496" t="s">
        <v>40</v>
      </c>
      <c r="E204" s="543"/>
      <c r="F204" s="548"/>
      <c r="G204" s="548"/>
      <c r="H204" s="548"/>
      <c r="I204" s="548"/>
      <c r="J204" s="548"/>
      <c r="K204" s="548"/>
      <c r="L204" s="565"/>
      <c r="M204" s="564"/>
      <c r="N204" s="465"/>
    </row>
    <row r="205" spans="1:14" s="454" customFormat="1" ht="20.100000000000001" customHeight="1">
      <c r="A205" s="540"/>
      <c r="B205" s="559"/>
      <c r="C205" s="555"/>
      <c r="D205" s="496"/>
      <c r="E205" s="543"/>
      <c r="F205" s="548"/>
      <c r="G205" s="548"/>
      <c r="H205" s="548"/>
      <c r="I205" s="548"/>
      <c r="J205" s="548"/>
      <c r="K205" s="548"/>
      <c r="L205" s="565"/>
      <c r="M205" s="564"/>
      <c r="N205" s="465"/>
    </row>
    <row r="206" spans="1:14" s="454" customFormat="1" ht="34.5" customHeight="1">
      <c r="A206" s="486">
        <v>14</v>
      </c>
      <c r="B206" s="488" t="s">
        <v>71</v>
      </c>
      <c r="C206" s="1216" t="s">
        <v>742</v>
      </c>
      <c r="D206" s="1216"/>
      <c r="E206" s="1216"/>
      <c r="F206" s="1216"/>
      <c r="G206" s="1216"/>
      <c r="H206" s="1216"/>
      <c r="I206" s="1216"/>
      <c r="J206" s="1216"/>
      <c r="K206" s="1216"/>
      <c r="L206" s="1216"/>
      <c r="M206" s="564">
        <v>9</v>
      </c>
      <c r="N206" s="465"/>
    </row>
    <row r="207" spans="1:14" s="454" customFormat="1" ht="20.100000000000001" customHeight="1">
      <c r="A207" s="540"/>
      <c r="B207" s="554"/>
      <c r="C207" s="555"/>
      <c r="D207" s="496"/>
      <c r="E207" s="546" t="s">
        <v>48</v>
      </c>
      <c r="F207" s="556"/>
      <c r="G207" s="556"/>
      <c r="H207" s="556"/>
      <c r="I207" s="548"/>
      <c r="J207" s="548"/>
      <c r="K207" s="548"/>
      <c r="L207" s="565"/>
      <c r="M207" s="564"/>
      <c r="N207" s="465"/>
    </row>
    <row r="208" spans="1:14" s="454" customFormat="1" ht="20.100000000000001" customHeight="1">
      <c r="A208" s="540"/>
      <c r="B208" s="557">
        <v>9</v>
      </c>
      <c r="C208" s="817" t="s">
        <v>43</v>
      </c>
      <c r="D208" s="496"/>
      <c r="E208" s="548">
        <v>9</v>
      </c>
      <c r="F208" s="548"/>
      <c r="G208" s="548"/>
      <c r="H208" s="548"/>
      <c r="I208" s="548"/>
      <c r="J208" s="548"/>
      <c r="K208" s="548"/>
      <c r="L208" s="565"/>
      <c r="M208" s="564"/>
      <c r="N208" s="465"/>
    </row>
    <row r="209" spans="1:14" s="454" customFormat="1" ht="20.100000000000001" customHeight="1">
      <c r="A209" s="540"/>
      <c r="B209" s="559">
        <v>9</v>
      </c>
      <c r="C209" s="495" t="s">
        <v>10</v>
      </c>
      <c r="D209" s="496" t="s">
        <v>40</v>
      </c>
      <c r="E209" s="543"/>
      <c r="F209" s="548"/>
      <c r="G209" s="548"/>
      <c r="H209" s="548"/>
      <c r="I209" s="548"/>
      <c r="J209" s="548"/>
      <c r="K209" s="548"/>
      <c r="L209" s="565"/>
      <c r="M209" s="564"/>
      <c r="N209" s="465"/>
    </row>
    <row r="210" spans="1:14" s="454" customFormat="1" ht="20.100000000000001" customHeight="1">
      <c r="A210" s="540"/>
      <c r="B210" s="559"/>
      <c r="C210" s="555"/>
      <c r="D210" s="496"/>
      <c r="E210" s="543"/>
      <c r="F210" s="548"/>
      <c r="G210" s="548"/>
      <c r="H210" s="548"/>
      <c r="I210" s="548"/>
      <c r="J210" s="548"/>
      <c r="K210" s="548"/>
      <c r="L210" s="565"/>
      <c r="M210" s="564"/>
      <c r="N210" s="465"/>
    </row>
    <row r="211" spans="1:14" s="454" customFormat="1" ht="36.75" customHeight="1">
      <c r="A211" s="486">
        <v>15</v>
      </c>
      <c r="B211" s="488" t="s">
        <v>72</v>
      </c>
      <c r="C211" s="1216" t="s">
        <v>743</v>
      </c>
      <c r="D211" s="1216"/>
      <c r="E211" s="1216"/>
      <c r="F211" s="1216"/>
      <c r="G211" s="1216"/>
      <c r="H211" s="1216"/>
      <c r="I211" s="1216"/>
      <c r="J211" s="1216"/>
      <c r="K211" s="1216"/>
      <c r="L211" s="1216"/>
      <c r="M211" s="564">
        <v>9</v>
      </c>
      <c r="N211" s="465"/>
    </row>
    <row r="212" spans="1:14" s="454" customFormat="1" ht="20.100000000000001" customHeight="1">
      <c r="A212" s="540"/>
      <c r="B212" s="554"/>
      <c r="C212" s="555"/>
      <c r="D212" s="496"/>
      <c r="E212" s="546" t="s">
        <v>48</v>
      </c>
      <c r="F212" s="556"/>
      <c r="G212" s="556"/>
      <c r="H212" s="556"/>
      <c r="I212" s="548"/>
      <c r="J212" s="548"/>
      <c r="K212" s="548"/>
      <c r="L212" s="565"/>
      <c r="M212" s="564"/>
      <c r="N212" s="465"/>
    </row>
    <row r="213" spans="1:14" s="454" customFormat="1" ht="20.100000000000001" customHeight="1">
      <c r="A213" s="540"/>
      <c r="B213" s="557">
        <v>9</v>
      </c>
      <c r="C213" s="817" t="s">
        <v>43</v>
      </c>
      <c r="D213" s="496"/>
      <c r="E213" s="548">
        <v>9</v>
      </c>
      <c r="F213" s="548"/>
      <c r="G213" s="548"/>
      <c r="H213" s="548"/>
      <c r="I213" s="548"/>
      <c r="J213" s="548"/>
      <c r="K213" s="548"/>
      <c r="L213" s="565"/>
      <c r="M213" s="564"/>
      <c r="N213" s="465"/>
    </row>
    <row r="214" spans="1:14" s="454" customFormat="1" ht="20.100000000000001" customHeight="1">
      <c r="A214" s="540"/>
      <c r="B214" s="559">
        <v>9</v>
      </c>
      <c r="C214" s="495" t="s">
        <v>10</v>
      </c>
      <c r="D214" s="496" t="s">
        <v>40</v>
      </c>
      <c r="E214" s="543"/>
      <c r="F214" s="548"/>
      <c r="G214" s="548"/>
      <c r="H214" s="548"/>
      <c r="I214" s="548"/>
      <c r="J214" s="548"/>
      <c r="K214" s="548"/>
      <c r="L214" s="565"/>
      <c r="M214" s="564"/>
      <c r="N214" s="465"/>
    </row>
    <row r="215" spans="1:14" s="454" customFormat="1" ht="20.100000000000001" customHeight="1">
      <c r="A215" s="540"/>
      <c r="B215" s="559"/>
      <c r="C215" s="555"/>
      <c r="D215" s="496"/>
      <c r="E215" s="543"/>
      <c r="F215" s="548"/>
      <c r="G215" s="548"/>
      <c r="H215" s="548"/>
      <c r="I215" s="548"/>
      <c r="J215" s="548"/>
      <c r="K215" s="548"/>
      <c r="L215" s="565"/>
      <c r="M215" s="564"/>
      <c r="N215" s="465"/>
    </row>
    <row r="216" spans="1:14" s="454" customFormat="1" ht="18" customHeight="1">
      <c r="A216" s="486">
        <v>16</v>
      </c>
      <c r="B216" s="488" t="s">
        <v>73</v>
      </c>
      <c r="C216" s="1216" t="s">
        <v>775</v>
      </c>
      <c r="D216" s="1216"/>
      <c r="E216" s="1216"/>
      <c r="F216" s="1216"/>
      <c r="G216" s="1216"/>
      <c r="H216" s="1216"/>
      <c r="I216" s="1216"/>
      <c r="J216" s="1216"/>
      <c r="K216" s="1216"/>
      <c r="L216" s="1216"/>
      <c r="M216" s="564">
        <v>16</v>
      </c>
      <c r="N216" s="465"/>
    </row>
    <row r="217" spans="1:14" s="454" customFormat="1" ht="7.5" customHeight="1">
      <c r="A217" s="486"/>
      <c r="B217" s="488"/>
      <c r="C217" s="489"/>
      <c r="D217" s="489"/>
      <c r="E217" s="489"/>
      <c r="F217" s="489"/>
      <c r="G217" s="489"/>
      <c r="H217" s="489"/>
      <c r="I217" s="489"/>
      <c r="J217" s="489"/>
      <c r="K217" s="489"/>
      <c r="L217" s="489"/>
      <c r="M217" s="564"/>
      <c r="N217" s="465"/>
    </row>
    <row r="218" spans="1:14" s="454" customFormat="1" ht="18" customHeight="1">
      <c r="A218" s="486"/>
      <c r="B218" s="488"/>
      <c r="C218" s="567" t="s">
        <v>74</v>
      </c>
      <c r="D218" s="489"/>
      <c r="F218" s="489"/>
      <c r="G218" s="489"/>
      <c r="H218" s="489"/>
      <c r="I218" s="489"/>
      <c r="J218" s="489"/>
      <c r="K218" s="489"/>
      <c r="L218" s="489"/>
      <c r="M218" s="564"/>
      <c r="N218" s="465"/>
    </row>
    <row r="219" spans="1:14" s="454" customFormat="1" ht="20.100000000000001" customHeight="1">
      <c r="A219" s="540"/>
      <c r="B219" s="554"/>
      <c r="E219" s="546" t="s">
        <v>48</v>
      </c>
      <c r="F219" s="556"/>
      <c r="G219" s="556"/>
      <c r="I219" s="548"/>
      <c r="J219" s="548"/>
      <c r="K219" s="548"/>
      <c r="L219" s="565"/>
      <c r="M219" s="564"/>
      <c r="N219" s="465"/>
    </row>
    <row r="220" spans="1:14" s="454" customFormat="1" ht="20.100000000000001" customHeight="1">
      <c r="A220" s="540"/>
      <c r="B220" s="557">
        <v>16</v>
      </c>
      <c r="C220" s="817" t="s">
        <v>43</v>
      </c>
      <c r="D220" s="496"/>
      <c r="E220" s="548">
        <v>8</v>
      </c>
      <c r="F220" s="548" t="s">
        <v>41</v>
      </c>
      <c r="G220" s="548">
        <v>2</v>
      </c>
      <c r="H220" s="461" t="s">
        <v>75</v>
      </c>
      <c r="J220" s="548"/>
      <c r="K220" s="548"/>
      <c r="L220" s="565"/>
      <c r="M220" s="564"/>
      <c r="N220" s="465"/>
    </row>
    <row r="221" spans="1:14" s="454" customFormat="1" ht="20.100000000000001" customHeight="1">
      <c r="A221" s="540"/>
      <c r="B221" s="559">
        <v>16</v>
      </c>
      <c r="C221" s="495" t="s">
        <v>10</v>
      </c>
      <c r="D221" s="496" t="s">
        <v>40</v>
      </c>
      <c r="G221" s="548"/>
      <c r="I221" s="548"/>
      <c r="J221" s="548"/>
      <c r="K221" s="548"/>
      <c r="L221" s="565"/>
      <c r="M221" s="564"/>
      <c r="N221" s="465"/>
    </row>
    <row r="222" spans="1:14" s="454" customFormat="1" ht="20.100000000000001" customHeight="1">
      <c r="A222" s="540"/>
      <c r="B222" s="559"/>
      <c r="C222" s="555"/>
      <c r="D222" s="496"/>
      <c r="E222" s="543"/>
      <c r="F222" s="548"/>
      <c r="G222" s="548"/>
      <c r="H222" s="548"/>
      <c r="I222" s="548"/>
      <c r="J222" s="548"/>
      <c r="K222" s="548"/>
      <c r="L222" s="565"/>
      <c r="M222" s="564"/>
      <c r="N222" s="465"/>
    </row>
    <row r="223" spans="1:14" s="454" customFormat="1" ht="26.25" customHeight="1">
      <c r="A223" s="486">
        <v>17</v>
      </c>
      <c r="B223" s="488" t="s">
        <v>76</v>
      </c>
      <c r="C223" s="1216" t="s">
        <v>773</v>
      </c>
      <c r="D223" s="1216"/>
      <c r="E223" s="1216"/>
      <c r="F223" s="1216"/>
      <c r="G223" s="1216"/>
      <c r="H223" s="1216"/>
      <c r="I223" s="1216"/>
      <c r="J223" s="1216"/>
      <c r="K223" s="1216"/>
      <c r="L223" s="1216"/>
      <c r="M223" s="564">
        <v>640</v>
      </c>
      <c r="N223" s="465"/>
    </row>
    <row r="224" spans="1:14" s="454" customFormat="1" ht="10.5" customHeight="1">
      <c r="A224" s="486"/>
      <c r="B224" s="488"/>
      <c r="C224" s="489"/>
      <c r="D224" s="489"/>
      <c r="E224" s="489"/>
      <c r="F224" s="489"/>
      <c r="G224" s="489"/>
      <c r="H224" s="489"/>
      <c r="I224" s="489"/>
      <c r="J224" s="489"/>
      <c r="K224" s="489"/>
      <c r="L224" s="489"/>
      <c r="M224" s="564"/>
      <c r="N224" s="465"/>
    </row>
    <row r="225" spans="1:14" s="454" customFormat="1" ht="18.75" customHeight="1">
      <c r="A225" s="486"/>
      <c r="B225" s="488"/>
      <c r="C225" s="567" t="s">
        <v>74</v>
      </c>
      <c r="D225" s="489"/>
      <c r="E225" s="489"/>
      <c r="F225" s="489"/>
      <c r="G225" s="489"/>
      <c r="H225" s="489"/>
      <c r="I225" s="489"/>
      <c r="J225" s="489"/>
      <c r="K225" s="489"/>
      <c r="L225" s="489"/>
      <c r="M225" s="564"/>
      <c r="N225" s="465"/>
    </row>
    <row r="226" spans="1:14" s="454" customFormat="1" ht="20.100000000000001" customHeight="1">
      <c r="A226" s="540"/>
      <c r="B226" s="554"/>
      <c r="C226" s="555"/>
      <c r="D226" s="496"/>
      <c r="E226" s="546" t="s">
        <v>48</v>
      </c>
      <c r="F226" s="556"/>
      <c r="G226" s="546" t="s">
        <v>77</v>
      </c>
      <c r="I226" s="548"/>
      <c r="J226" s="548"/>
      <c r="K226" s="548"/>
      <c r="L226" s="565"/>
      <c r="M226" s="564"/>
      <c r="N226" s="465"/>
    </row>
    <row r="227" spans="1:14" s="454" customFormat="1" ht="20.100000000000001" customHeight="1">
      <c r="A227" s="540"/>
      <c r="B227" s="557">
        <v>640</v>
      </c>
      <c r="C227" s="817" t="s">
        <v>43</v>
      </c>
      <c r="D227" s="496"/>
      <c r="E227" s="548">
        <v>8</v>
      </c>
      <c r="F227" s="548" t="s">
        <v>41</v>
      </c>
      <c r="G227" s="548">
        <v>40</v>
      </c>
      <c r="H227" s="548" t="s">
        <v>41</v>
      </c>
      <c r="I227" s="548">
        <v>2</v>
      </c>
      <c r="J227" s="461" t="s">
        <v>75</v>
      </c>
      <c r="K227" s="548"/>
      <c r="L227" s="565"/>
      <c r="M227" s="564"/>
      <c r="N227" s="465"/>
    </row>
    <row r="228" spans="1:14" s="454" customFormat="1" ht="20.100000000000001" customHeight="1">
      <c r="A228" s="540"/>
      <c r="B228" s="559">
        <v>640</v>
      </c>
      <c r="C228" s="495" t="s">
        <v>419</v>
      </c>
      <c r="D228" s="496" t="s">
        <v>40</v>
      </c>
      <c r="E228" s="543"/>
      <c r="F228" s="548"/>
      <c r="G228" s="548"/>
      <c r="H228" s="548"/>
      <c r="I228" s="548"/>
      <c r="J228" s="548"/>
      <c r="K228" s="548"/>
      <c r="L228" s="565"/>
      <c r="M228" s="564"/>
      <c r="N228" s="465"/>
    </row>
    <row r="229" spans="1:14" s="454" customFormat="1" ht="20.100000000000001" customHeight="1">
      <c r="A229" s="540"/>
      <c r="B229" s="559"/>
      <c r="C229" s="555"/>
      <c r="D229" s="496"/>
      <c r="E229" s="543"/>
      <c r="F229" s="548"/>
      <c r="G229" s="548"/>
      <c r="H229" s="548"/>
      <c r="I229" s="548"/>
      <c r="J229" s="548"/>
      <c r="K229" s="548"/>
      <c r="L229" s="565"/>
      <c r="M229" s="564"/>
      <c r="N229" s="465"/>
    </row>
    <row r="230" spans="1:14" s="454" customFormat="1" ht="22.5" customHeight="1">
      <c r="A230" s="486">
        <v>18</v>
      </c>
      <c r="B230" s="488" t="s">
        <v>78</v>
      </c>
      <c r="C230" s="1216" t="s">
        <v>727</v>
      </c>
      <c r="D230" s="1216"/>
      <c r="E230" s="1216"/>
      <c r="F230" s="1216"/>
      <c r="G230" s="1216"/>
      <c r="H230" s="1216"/>
      <c r="I230" s="1216"/>
      <c r="J230" s="1216"/>
      <c r="K230" s="1216"/>
      <c r="L230" s="1216"/>
      <c r="M230" s="564">
        <v>606</v>
      </c>
      <c r="N230" s="465"/>
    </row>
    <row r="231" spans="1:14" s="454" customFormat="1" ht="20.100000000000001" customHeight="1">
      <c r="A231" s="540"/>
      <c r="B231" s="554"/>
      <c r="C231" s="555"/>
      <c r="D231" s="496"/>
      <c r="E231" s="1218" t="s">
        <v>79</v>
      </c>
      <c r="F231" s="1218"/>
      <c r="G231" s="1218"/>
      <c r="H231" s="548"/>
      <c r="I231" s="548"/>
      <c r="J231" s="548"/>
      <c r="K231" s="548"/>
      <c r="L231" s="565"/>
      <c r="M231" s="564"/>
      <c r="N231" s="465"/>
    </row>
    <row r="232" spans="1:14" s="454" customFormat="1" ht="20.100000000000001" customHeight="1">
      <c r="A232" s="540"/>
      <c r="B232" s="554"/>
      <c r="C232" s="555"/>
      <c r="D232" s="496"/>
      <c r="E232" s="524" t="s">
        <v>51</v>
      </c>
      <c r="F232" s="546" t="s">
        <v>80</v>
      </c>
      <c r="G232" s="556"/>
      <c r="H232" s="556"/>
      <c r="I232" s="548"/>
      <c r="J232" s="548"/>
      <c r="K232" s="548"/>
      <c r="L232" s="565"/>
      <c r="M232" s="564"/>
      <c r="N232" s="465"/>
    </row>
    <row r="233" spans="1:14" s="454" customFormat="1" ht="15.75">
      <c r="A233" s="540"/>
      <c r="B233" s="569"/>
      <c r="C233" s="817"/>
      <c r="D233" s="834" t="s">
        <v>854</v>
      </c>
      <c r="F233" s="561"/>
      <c r="G233" s="556"/>
      <c r="H233" s="556"/>
      <c r="I233" s="548"/>
      <c r="J233" s="548"/>
      <c r="K233" s="548"/>
      <c r="L233" s="565"/>
      <c r="M233" s="564"/>
      <c r="N233" s="465"/>
    </row>
    <row r="234" spans="1:14" s="454" customFormat="1" ht="18.75" customHeight="1">
      <c r="A234" s="540"/>
      <c r="B234" s="595">
        <v>22</v>
      </c>
      <c r="C234" s="817" t="s">
        <v>43</v>
      </c>
      <c r="D234" s="848" t="s">
        <v>840</v>
      </c>
      <c r="E234" s="505">
        <v>423.899</v>
      </c>
      <c r="F234" s="561">
        <v>22</v>
      </c>
      <c r="G234" s="556"/>
      <c r="H234" s="556"/>
      <c r="I234" s="548"/>
      <c r="J234" s="548"/>
      <c r="K234" s="548"/>
      <c r="L234" s="565"/>
      <c r="M234" s="564"/>
      <c r="N234" s="465"/>
    </row>
    <row r="235" spans="1:14" s="454" customFormat="1" ht="16.5" customHeight="1">
      <c r="A235" s="540"/>
      <c r="B235" s="595">
        <v>19</v>
      </c>
      <c r="C235" s="817" t="s">
        <v>43</v>
      </c>
      <c r="D235" s="848" t="s">
        <v>841</v>
      </c>
      <c r="E235" s="505">
        <v>369.839</v>
      </c>
      <c r="F235" s="561">
        <v>19</v>
      </c>
      <c r="G235" s="556"/>
      <c r="H235" s="556"/>
      <c r="I235" s="548"/>
      <c r="J235" s="548"/>
      <c r="K235" s="548"/>
      <c r="L235" s="565"/>
      <c r="M235" s="564"/>
      <c r="N235" s="465"/>
    </row>
    <row r="236" spans="1:14" s="454" customFormat="1" ht="19.5" customHeight="1">
      <c r="A236" s="540"/>
      <c r="B236" s="595">
        <v>24</v>
      </c>
      <c r="C236" s="817" t="s">
        <v>43</v>
      </c>
      <c r="D236" s="848" t="s">
        <v>842</v>
      </c>
      <c r="E236" s="505">
        <v>477.69799999999998</v>
      </c>
      <c r="F236" s="561">
        <v>24</v>
      </c>
      <c r="G236" s="556"/>
      <c r="H236" s="556"/>
      <c r="I236" s="548"/>
      <c r="J236" s="548"/>
      <c r="K236" s="548"/>
      <c r="L236" s="565"/>
      <c r="M236" s="564"/>
      <c r="N236" s="465"/>
    </row>
    <row r="237" spans="1:14" s="454" customFormat="1" ht="19.5" customHeight="1">
      <c r="A237" s="540"/>
      <c r="B237" s="595">
        <v>11</v>
      </c>
      <c r="C237" s="817" t="s">
        <v>43</v>
      </c>
      <c r="D237" s="848" t="s">
        <v>843</v>
      </c>
      <c r="E237" s="505">
        <v>206.732</v>
      </c>
      <c r="F237" s="561">
        <v>11</v>
      </c>
      <c r="G237" s="556"/>
      <c r="H237" s="556"/>
      <c r="I237" s="548"/>
      <c r="J237" s="548"/>
      <c r="K237" s="548"/>
      <c r="L237" s="565"/>
      <c r="M237" s="564"/>
      <c r="N237" s="465"/>
    </row>
    <row r="238" spans="1:14" s="454" customFormat="1" ht="20.100000000000001" customHeight="1">
      <c r="A238" s="540"/>
      <c r="B238" s="595">
        <v>11</v>
      </c>
      <c r="C238" s="817" t="s">
        <v>43</v>
      </c>
      <c r="D238" s="848" t="s">
        <v>844</v>
      </c>
      <c r="E238" s="505">
        <v>207.06399999999999</v>
      </c>
      <c r="F238" s="561">
        <v>11</v>
      </c>
      <c r="G238" s="556"/>
      <c r="H238" s="556"/>
      <c r="I238" s="548"/>
      <c r="J238" s="548"/>
      <c r="K238" s="548"/>
      <c r="L238" s="565"/>
      <c r="M238" s="564"/>
      <c r="N238" s="465"/>
    </row>
    <row r="239" spans="1:14" s="454" customFormat="1" ht="20.100000000000001" customHeight="1">
      <c r="A239" s="540"/>
      <c r="B239" s="595">
        <v>6</v>
      </c>
      <c r="C239" s="817" t="s">
        <v>43</v>
      </c>
      <c r="D239" s="848" t="s">
        <v>845</v>
      </c>
      <c r="E239" s="505">
        <v>104.721</v>
      </c>
      <c r="F239" s="561">
        <v>6</v>
      </c>
      <c r="G239" s="556"/>
      <c r="H239" s="556"/>
      <c r="I239" s="548"/>
      <c r="J239" s="548"/>
      <c r="K239" s="548"/>
      <c r="L239" s="565"/>
      <c r="M239" s="564"/>
      <c r="N239" s="465"/>
    </row>
    <row r="240" spans="1:14" s="454" customFormat="1" ht="20.100000000000001" customHeight="1">
      <c r="A240" s="540"/>
      <c r="B240" s="595">
        <v>14</v>
      </c>
      <c r="C240" s="817" t="s">
        <v>43</v>
      </c>
      <c r="D240" s="848" t="s">
        <v>878</v>
      </c>
      <c r="E240" s="505">
        <v>265.767</v>
      </c>
      <c r="F240" s="561">
        <v>14</v>
      </c>
      <c r="G240" s="556"/>
      <c r="H240" s="556"/>
      <c r="I240" s="548"/>
      <c r="J240" s="548"/>
      <c r="K240" s="548"/>
      <c r="L240" s="565"/>
      <c r="M240" s="564"/>
      <c r="N240" s="465"/>
    </row>
    <row r="241" spans="1:14" s="454" customFormat="1" ht="20.100000000000001" customHeight="1">
      <c r="A241" s="540"/>
      <c r="B241" s="595">
        <v>14</v>
      </c>
      <c r="C241" s="817" t="s">
        <v>43</v>
      </c>
      <c r="D241" s="848" t="s">
        <v>846</v>
      </c>
      <c r="E241" s="505">
        <v>264.72800000000001</v>
      </c>
      <c r="F241" s="561">
        <v>14</v>
      </c>
      <c r="G241" s="556"/>
      <c r="H241" s="556"/>
      <c r="I241" s="548"/>
      <c r="J241" s="548"/>
      <c r="K241" s="548"/>
      <c r="L241" s="565"/>
      <c r="M241" s="564"/>
      <c r="N241" s="465"/>
    </row>
    <row r="242" spans="1:14" s="454" customFormat="1" ht="20.100000000000001" customHeight="1">
      <c r="A242" s="540"/>
      <c r="B242" s="595">
        <v>10</v>
      </c>
      <c r="C242" s="817" t="s">
        <v>43</v>
      </c>
      <c r="D242" s="848" t="s">
        <v>847</v>
      </c>
      <c r="E242" s="505">
        <v>193.98500000000001</v>
      </c>
      <c r="F242" s="561">
        <v>10</v>
      </c>
      <c r="G242" s="556"/>
      <c r="H242" s="556"/>
      <c r="I242" s="548"/>
      <c r="J242" s="548"/>
      <c r="K242" s="548"/>
      <c r="L242" s="565"/>
      <c r="M242" s="564"/>
      <c r="N242" s="465"/>
    </row>
    <row r="243" spans="1:14" s="454" customFormat="1" ht="20.100000000000001" customHeight="1">
      <c r="A243" s="540"/>
      <c r="B243" s="595">
        <v>41</v>
      </c>
      <c r="C243" s="817" t="s">
        <v>43</v>
      </c>
      <c r="D243" s="848" t="s">
        <v>879</v>
      </c>
      <c r="E243" s="505">
        <v>803.03700000000003</v>
      </c>
      <c r="F243" s="561">
        <v>41</v>
      </c>
      <c r="G243" s="556"/>
      <c r="H243" s="556"/>
      <c r="I243" s="548"/>
      <c r="J243" s="548"/>
      <c r="K243" s="548"/>
      <c r="L243" s="565"/>
      <c r="M243" s="564"/>
      <c r="N243" s="465"/>
    </row>
    <row r="244" spans="1:14" s="454" customFormat="1" ht="20.100000000000001" customHeight="1">
      <c r="A244" s="540"/>
      <c r="B244" s="595">
        <v>3</v>
      </c>
      <c r="C244" s="817" t="s">
        <v>43</v>
      </c>
      <c r="D244" s="848" t="s">
        <v>887</v>
      </c>
      <c r="E244" s="505">
        <v>45</v>
      </c>
      <c r="F244" s="561">
        <v>3</v>
      </c>
      <c r="G244" s="556"/>
      <c r="H244" s="556"/>
      <c r="I244" s="548"/>
      <c r="J244" s="548"/>
      <c r="K244" s="548"/>
      <c r="L244" s="565"/>
      <c r="M244" s="564"/>
      <c r="N244" s="465"/>
    </row>
    <row r="245" spans="1:14" s="454" customFormat="1" ht="20.100000000000001" customHeight="1">
      <c r="A245" s="540"/>
      <c r="B245" s="595">
        <v>37</v>
      </c>
      <c r="C245" s="817" t="s">
        <v>43</v>
      </c>
      <c r="D245" s="848" t="s">
        <v>888</v>
      </c>
      <c r="E245" s="505">
        <v>724.45</v>
      </c>
      <c r="F245" s="561">
        <v>37</v>
      </c>
      <c r="G245" s="556"/>
      <c r="H245" s="556"/>
      <c r="I245" s="548"/>
      <c r="J245" s="548"/>
      <c r="K245" s="548"/>
      <c r="L245" s="565"/>
      <c r="M245" s="564"/>
      <c r="N245" s="465"/>
    </row>
    <row r="246" spans="1:14" s="454" customFormat="1" ht="20.100000000000001" customHeight="1">
      <c r="A246" s="540"/>
      <c r="B246" s="595">
        <v>14</v>
      </c>
      <c r="C246" s="817" t="s">
        <v>43</v>
      </c>
      <c r="D246" s="848" t="s">
        <v>848</v>
      </c>
      <c r="E246" s="505">
        <v>280</v>
      </c>
      <c r="F246" s="561">
        <v>14</v>
      </c>
      <c r="G246" s="556"/>
      <c r="H246" s="556"/>
      <c r="I246" s="548"/>
      <c r="J246" s="548"/>
      <c r="K246" s="548"/>
      <c r="L246" s="565"/>
      <c r="M246" s="564"/>
      <c r="N246" s="465"/>
    </row>
    <row r="247" spans="1:14" s="454" customFormat="1" ht="20.100000000000001" customHeight="1">
      <c r="A247" s="540"/>
      <c r="B247" s="595">
        <v>8</v>
      </c>
      <c r="C247" s="817" t="s">
        <v>43</v>
      </c>
      <c r="D247" s="848" t="s">
        <v>849</v>
      </c>
      <c r="E247" s="505">
        <v>151.83000000000001</v>
      </c>
      <c r="F247" s="561">
        <v>8</v>
      </c>
      <c r="G247" s="556"/>
      <c r="H247" s="556"/>
      <c r="I247" s="548"/>
      <c r="J247" s="548"/>
      <c r="K247" s="548"/>
      <c r="L247" s="565"/>
      <c r="M247" s="564"/>
      <c r="N247" s="465"/>
    </row>
    <row r="248" spans="1:14" s="454" customFormat="1" ht="20.100000000000001" customHeight="1">
      <c r="A248" s="540"/>
      <c r="B248" s="595">
        <v>4</v>
      </c>
      <c r="C248" s="817" t="s">
        <v>43</v>
      </c>
      <c r="D248" s="848" t="s">
        <v>880</v>
      </c>
      <c r="E248" s="505">
        <v>69.641999999999996</v>
      </c>
      <c r="F248" s="561">
        <v>4</v>
      </c>
      <c r="G248" s="556"/>
      <c r="H248" s="556"/>
      <c r="I248" s="548"/>
      <c r="J248" s="548"/>
      <c r="K248" s="548"/>
      <c r="L248" s="565"/>
      <c r="M248" s="564"/>
      <c r="N248" s="465"/>
    </row>
    <row r="249" spans="1:14" s="454" customFormat="1" ht="20.100000000000001" customHeight="1">
      <c r="A249" s="540"/>
      <c r="B249" s="595">
        <v>10</v>
      </c>
      <c r="C249" s="817" t="s">
        <v>43</v>
      </c>
      <c r="D249" s="848" t="s">
        <v>881</v>
      </c>
      <c r="E249" s="505">
        <v>199.34199999999998</v>
      </c>
      <c r="F249" s="561">
        <v>10</v>
      </c>
      <c r="G249" s="556"/>
      <c r="H249" s="556"/>
      <c r="I249" s="548"/>
      <c r="J249" s="548"/>
      <c r="K249" s="548"/>
      <c r="L249" s="565"/>
      <c r="M249" s="564"/>
      <c r="N249" s="465"/>
    </row>
    <row r="250" spans="1:14" s="454" customFormat="1" ht="20.100000000000001" customHeight="1">
      <c r="A250" s="540"/>
      <c r="B250" s="595">
        <v>16</v>
      </c>
      <c r="C250" s="817" t="s">
        <v>43</v>
      </c>
      <c r="D250" s="848" t="s">
        <v>850</v>
      </c>
      <c r="E250" s="505">
        <v>315.19900000000001</v>
      </c>
      <c r="F250" s="561">
        <v>16</v>
      </c>
      <c r="G250" s="556"/>
      <c r="H250" s="556"/>
      <c r="I250" s="548"/>
      <c r="J250" s="548"/>
      <c r="K250" s="548"/>
      <c r="L250" s="565"/>
      <c r="M250" s="564"/>
      <c r="N250" s="465"/>
    </row>
    <row r="251" spans="1:14" s="454" customFormat="1" ht="20.100000000000001" customHeight="1">
      <c r="A251" s="540"/>
      <c r="B251" s="595">
        <v>6</v>
      </c>
      <c r="C251" s="817" t="s">
        <v>43</v>
      </c>
      <c r="D251" s="848" t="s">
        <v>851</v>
      </c>
      <c r="E251" s="505">
        <v>116.59</v>
      </c>
      <c r="F251" s="561">
        <v>6</v>
      </c>
      <c r="G251" s="556"/>
      <c r="H251" s="556"/>
      <c r="I251" s="548"/>
      <c r="J251" s="548"/>
      <c r="K251" s="548"/>
      <c r="L251" s="565"/>
      <c r="M251" s="564"/>
      <c r="N251" s="465"/>
    </row>
    <row r="252" spans="1:14" s="454" customFormat="1" ht="20.100000000000001" customHeight="1">
      <c r="A252" s="540"/>
      <c r="B252" s="595">
        <v>6</v>
      </c>
      <c r="C252" s="817" t="s">
        <v>43</v>
      </c>
      <c r="D252" s="848" t="s">
        <v>852</v>
      </c>
      <c r="E252" s="505">
        <v>109.672</v>
      </c>
      <c r="F252" s="561">
        <v>6</v>
      </c>
      <c r="G252" s="556"/>
      <c r="H252" s="556"/>
      <c r="I252" s="548"/>
      <c r="J252" s="548"/>
      <c r="K252" s="548"/>
      <c r="L252" s="565"/>
      <c r="M252" s="564"/>
      <c r="N252" s="465"/>
    </row>
    <row r="253" spans="1:14" s="454" customFormat="1" ht="20.100000000000001" customHeight="1">
      <c r="A253" s="540"/>
      <c r="B253" s="595">
        <v>9</v>
      </c>
      <c r="C253" s="817" t="s">
        <v>43</v>
      </c>
      <c r="D253" s="848" t="s">
        <v>853</v>
      </c>
      <c r="E253" s="505">
        <v>169.00900000000001</v>
      </c>
      <c r="F253" s="561">
        <v>9</v>
      </c>
      <c r="G253" s="556"/>
      <c r="H253" s="556"/>
      <c r="I253" s="548"/>
      <c r="J253" s="548"/>
      <c r="K253" s="548"/>
      <c r="L253" s="565"/>
      <c r="M253" s="564"/>
      <c r="N253" s="465"/>
    </row>
    <row r="254" spans="1:14" s="454" customFormat="1" ht="20.100000000000001" customHeight="1">
      <c r="A254" s="540"/>
      <c r="B254" s="595">
        <v>22</v>
      </c>
      <c r="C254" s="817" t="s">
        <v>43</v>
      </c>
      <c r="D254" s="848" t="s">
        <v>882</v>
      </c>
      <c r="E254" s="505">
        <v>438.66899999999998</v>
      </c>
      <c r="F254" s="561">
        <v>22</v>
      </c>
      <c r="G254" s="556"/>
      <c r="H254" s="556"/>
      <c r="I254" s="548"/>
      <c r="J254" s="548"/>
      <c r="K254" s="548"/>
      <c r="L254" s="565"/>
      <c r="M254" s="564"/>
      <c r="N254" s="465"/>
    </row>
    <row r="255" spans="1:14" s="454" customFormat="1" ht="20.100000000000001" customHeight="1">
      <c r="A255" s="540"/>
      <c r="B255" s="595">
        <v>9</v>
      </c>
      <c r="C255" s="817" t="s">
        <v>43</v>
      </c>
      <c r="D255" s="848" t="s">
        <v>883</v>
      </c>
      <c r="E255" s="505">
        <v>167.827</v>
      </c>
      <c r="F255" s="561">
        <v>9</v>
      </c>
      <c r="G255" s="556"/>
      <c r="H255" s="556"/>
      <c r="I255" s="548"/>
      <c r="J255" s="548"/>
      <c r="K255" s="548"/>
      <c r="L255" s="565"/>
      <c r="M255" s="564"/>
      <c r="N255" s="465"/>
    </row>
    <row r="256" spans="1:14" s="454" customFormat="1" ht="20.100000000000001" customHeight="1">
      <c r="A256" s="540"/>
      <c r="B256" s="595">
        <v>8</v>
      </c>
      <c r="C256" s="817" t="s">
        <v>43</v>
      </c>
      <c r="D256" s="848" t="s">
        <v>884</v>
      </c>
      <c r="E256" s="505">
        <v>147.28200000000001</v>
      </c>
      <c r="F256" s="561">
        <v>8</v>
      </c>
      <c r="G256" s="556"/>
      <c r="H256" s="556"/>
      <c r="I256" s="548"/>
      <c r="J256" s="548"/>
      <c r="K256" s="548"/>
      <c r="L256" s="565"/>
      <c r="M256" s="564"/>
      <c r="N256" s="465"/>
    </row>
    <row r="257" spans="1:14" s="454" customFormat="1" ht="20.100000000000001" customHeight="1">
      <c r="A257" s="540"/>
      <c r="B257" s="595">
        <v>7</v>
      </c>
      <c r="C257" s="817" t="s">
        <v>43</v>
      </c>
      <c r="D257" s="848" t="s">
        <v>885</v>
      </c>
      <c r="E257" s="505">
        <v>122.702</v>
      </c>
      <c r="F257" s="561">
        <v>7</v>
      </c>
      <c r="G257" s="556"/>
      <c r="H257" s="556"/>
      <c r="I257" s="548"/>
      <c r="J257" s="548"/>
      <c r="K257" s="548"/>
      <c r="L257" s="565"/>
      <c r="M257" s="564"/>
      <c r="N257" s="465"/>
    </row>
    <row r="258" spans="1:14" s="454" customFormat="1" ht="20.100000000000001" customHeight="1">
      <c r="A258" s="540"/>
      <c r="B258" s="595">
        <v>30</v>
      </c>
      <c r="C258" s="817" t="s">
        <v>43</v>
      </c>
      <c r="D258" s="492" t="s">
        <v>1376</v>
      </c>
      <c r="E258" s="505">
        <v>590</v>
      </c>
      <c r="F258" s="561">
        <v>30</v>
      </c>
      <c r="G258" s="556"/>
      <c r="H258" s="556"/>
      <c r="I258" s="548"/>
      <c r="J258" s="548"/>
      <c r="K258" s="548"/>
      <c r="L258" s="565"/>
      <c r="M258" s="564"/>
      <c r="N258" s="465"/>
    </row>
    <row r="259" spans="1:14" s="454" customFormat="1" ht="20.100000000000001" customHeight="1">
      <c r="A259" s="540"/>
      <c r="B259" s="595">
        <v>77</v>
      </c>
      <c r="C259" s="817" t="s">
        <v>43</v>
      </c>
      <c r="D259" s="492" t="s">
        <v>1377</v>
      </c>
      <c r="E259" s="505">
        <v>1530</v>
      </c>
      <c r="F259" s="561">
        <v>77</v>
      </c>
      <c r="G259" s="556"/>
      <c r="H259" s="556"/>
      <c r="I259" s="548"/>
      <c r="J259" s="548"/>
      <c r="K259" s="548"/>
      <c r="L259" s="565"/>
      <c r="M259" s="564"/>
      <c r="N259" s="465"/>
    </row>
    <row r="260" spans="1:14" s="454" customFormat="1" ht="20.100000000000001" customHeight="1">
      <c r="A260" s="540"/>
      <c r="B260" s="595"/>
      <c r="C260" s="817"/>
      <c r="D260" s="834" t="s">
        <v>855</v>
      </c>
      <c r="E260" s="505"/>
      <c r="F260" s="561"/>
      <c r="G260" s="556"/>
      <c r="H260" s="556"/>
      <c r="I260" s="548"/>
      <c r="J260" s="548"/>
      <c r="K260" s="548"/>
      <c r="L260" s="565"/>
      <c r="M260" s="564"/>
      <c r="N260" s="465"/>
    </row>
    <row r="261" spans="1:14" s="454" customFormat="1" ht="20.100000000000001" customHeight="1">
      <c r="A261" s="540"/>
      <c r="B261" s="595">
        <v>12</v>
      </c>
      <c r="C261" s="817" t="s">
        <v>43</v>
      </c>
      <c r="D261" s="848" t="s">
        <v>856</v>
      </c>
      <c r="E261" s="505">
        <v>234.84100000000001</v>
      </c>
      <c r="F261" s="561">
        <v>12</v>
      </c>
      <c r="G261" s="556"/>
      <c r="H261" s="556"/>
      <c r="I261" s="548"/>
      <c r="J261" s="548"/>
      <c r="K261" s="548"/>
      <c r="L261" s="565"/>
      <c r="M261" s="564"/>
      <c r="N261" s="465"/>
    </row>
    <row r="262" spans="1:14" s="454" customFormat="1" ht="20.100000000000001" customHeight="1">
      <c r="A262" s="540"/>
      <c r="B262" s="595">
        <v>19</v>
      </c>
      <c r="C262" s="817" t="s">
        <v>43</v>
      </c>
      <c r="D262" s="848" t="s">
        <v>864</v>
      </c>
      <c r="E262" s="505">
        <v>363.65</v>
      </c>
      <c r="F262" s="561">
        <v>19</v>
      </c>
      <c r="G262" s="556"/>
      <c r="H262" s="556"/>
      <c r="I262" s="548"/>
      <c r="J262" s="548"/>
      <c r="K262" s="548"/>
      <c r="L262" s="565"/>
      <c r="M262" s="564"/>
      <c r="N262" s="465"/>
    </row>
    <row r="263" spans="1:14" s="454" customFormat="1" ht="20.100000000000001" customHeight="1">
      <c r="A263" s="540"/>
      <c r="B263" s="595">
        <v>10</v>
      </c>
      <c r="C263" s="817" t="s">
        <v>43</v>
      </c>
      <c r="D263" s="848" t="s">
        <v>865</v>
      </c>
      <c r="E263" s="505">
        <v>180.74700000000001</v>
      </c>
      <c r="F263" s="561">
        <v>10</v>
      </c>
      <c r="G263" s="556"/>
      <c r="H263" s="556"/>
      <c r="I263" s="548"/>
      <c r="J263" s="548"/>
      <c r="K263" s="548"/>
      <c r="L263" s="565"/>
      <c r="M263" s="564"/>
      <c r="N263" s="465"/>
    </row>
    <row r="264" spans="1:14" s="454" customFormat="1" ht="20.100000000000001" customHeight="1">
      <c r="A264" s="540"/>
      <c r="B264" s="595">
        <v>14</v>
      </c>
      <c r="C264" s="817" t="s">
        <v>43</v>
      </c>
      <c r="D264" s="848" t="s">
        <v>857</v>
      </c>
      <c r="E264" s="505">
        <v>272.68400000000003</v>
      </c>
      <c r="F264" s="561">
        <v>14</v>
      </c>
      <c r="G264" s="556"/>
      <c r="H264" s="556"/>
      <c r="I264" s="548"/>
      <c r="J264" s="548"/>
      <c r="K264" s="548"/>
      <c r="L264" s="565"/>
      <c r="M264" s="564"/>
      <c r="N264" s="465"/>
    </row>
    <row r="265" spans="1:14" s="454" customFormat="1" ht="20.100000000000001" customHeight="1">
      <c r="A265" s="540"/>
      <c r="B265" s="595">
        <v>4</v>
      </c>
      <c r="C265" s="817" t="s">
        <v>43</v>
      </c>
      <c r="D265" s="848" t="s">
        <v>858</v>
      </c>
      <c r="E265" s="505">
        <v>72.45</v>
      </c>
      <c r="F265" s="561">
        <v>4</v>
      </c>
      <c r="G265" s="556"/>
      <c r="H265" s="556"/>
      <c r="I265" s="548"/>
      <c r="J265" s="548"/>
      <c r="K265" s="548"/>
      <c r="L265" s="565"/>
      <c r="M265" s="564"/>
      <c r="N265" s="465"/>
    </row>
    <row r="266" spans="1:14" s="454" customFormat="1" ht="20.100000000000001" customHeight="1">
      <c r="A266" s="540"/>
      <c r="B266" s="595">
        <v>12</v>
      </c>
      <c r="C266" s="817" t="s">
        <v>43</v>
      </c>
      <c r="D266" s="848" t="s">
        <v>859</v>
      </c>
      <c r="E266" s="505">
        <v>232.19</v>
      </c>
      <c r="F266" s="561">
        <v>12</v>
      </c>
      <c r="G266" s="556"/>
      <c r="H266" s="556"/>
      <c r="I266" s="548"/>
      <c r="J266" s="548"/>
      <c r="K266" s="548"/>
      <c r="L266" s="565"/>
      <c r="M266" s="564"/>
      <c r="N266" s="465"/>
    </row>
    <row r="267" spans="1:14" s="454" customFormat="1" ht="20.100000000000001" customHeight="1">
      <c r="A267" s="540"/>
      <c r="B267" s="595">
        <v>9</v>
      </c>
      <c r="C267" s="817" t="s">
        <v>43</v>
      </c>
      <c r="D267" s="848" t="s">
        <v>860</v>
      </c>
      <c r="E267" s="505">
        <v>168.619</v>
      </c>
      <c r="F267" s="561">
        <v>9</v>
      </c>
      <c r="G267" s="556"/>
      <c r="H267" s="556"/>
      <c r="I267" s="548"/>
      <c r="J267" s="548"/>
      <c r="K267" s="548"/>
      <c r="L267" s="565"/>
      <c r="M267" s="564"/>
      <c r="N267" s="465"/>
    </row>
    <row r="268" spans="1:14" s="454" customFormat="1" ht="20.100000000000001" customHeight="1">
      <c r="A268" s="540"/>
      <c r="B268" s="595">
        <v>11</v>
      </c>
      <c r="C268" s="817" t="s">
        <v>43</v>
      </c>
      <c r="D268" s="848" t="s">
        <v>861</v>
      </c>
      <c r="E268" s="505">
        <v>205.65299999999999</v>
      </c>
      <c r="F268" s="561">
        <v>11</v>
      </c>
      <c r="G268" s="556"/>
      <c r="H268" s="556"/>
      <c r="I268" s="548"/>
      <c r="J268" s="548"/>
      <c r="K268" s="548"/>
      <c r="L268" s="565"/>
      <c r="M268" s="564"/>
      <c r="N268" s="465"/>
    </row>
    <row r="269" spans="1:14" s="454" customFormat="1" ht="20.100000000000001" customHeight="1">
      <c r="A269" s="540"/>
      <c r="B269" s="595">
        <v>15</v>
      </c>
      <c r="C269" s="817" t="s">
        <v>43</v>
      </c>
      <c r="D269" s="848" t="s">
        <v>862</v>
      </c>
      <c r="E269" s="505">
        <v>287.536</v>
      </c>
      <c r="F269" s="561">
        <v>15</v>
      </c>
      <c r="G269" s="556"/>
      <c r="H269" s="556"/>
      <c r="I269" s="548"/>
      <c r="J269" s="548"/>
      <c r="K269" s="548"/>
      <c r="L269" s="565"/>
      <c r="M269" s="564"/>
      <c r="N269" s="465"/>
    </row>
    <row r="270" spans="1:14" s="454" customFormat="1" ht="20.100000000000001" customHeight="1">
      <c r="A270" s="540"/>
      <c r="B270" s="595">
        <v>19</v>
      </c>
      <c r="C270" s="817" t="s">
        <v>43</v>
      </c>
      <c r="D270" s="848" t="s">
        <v>863</v>
      </c>
      <c r="E270" s="505">
        <v>369.74</v>
      </c>
      <c r="F270" s="561">
        <v>19</v>
      </c>
      <c r="G270" s="556"/>
      <c r="H270" s="556"/>
      <c r="I270" s="548"/>
      <c r="J270" s="548"/>
      <c r="K270" s="548"/>
      <c r="L270" s="565"/>
      <c r="M270" s="564"/>
      <c r="N270" s="465"/>
    </row>
    <row r="271" spans="1:14" s="454" customFormat="1" ht="20.100000000000001" customHeight="1">
      <c r="A271" s="540"/>
      <c r="B271" s="595">
        <v>11</v>
      </c>
      <c r="C271" s="817" t="s">
        <v>43</v>
      </c>
      <c r="D271" s="848" t="s">
        <v>866</v>
      </c>
      <c r="E271" s="505">
        <v>204.40799999999999</v>
      </c>
      <c r="F271" s="561">
        <v>11</v>
      </c>
      <c r="G271" s="556"/>
      <c r="H271" s="556"/>
      <c r="I271" s="548"/>
      <c r="J271" s="548"/>
      <c r="K271" s="548"/>
      <c r="L271" s="565"/>
      <c r="M271" s="564"/>
      <c r="N271" s="465"/>
    </row>
    <row r="272" spans="1:14" s="454" customFormat="1" ht="20.100000000000001" customHeight="1">
      <c r="A272" s="540"/>
      <c r="B272" s="595">
        <v>12</v>
      </c>
      <c r="C272" s="817" t="s">
        <v>43</v>
      </c>
      <c r="D272" s="848" t="s">
        <v>867</v>
      </c>
      <c r="E272" s="505">
        <v>239.828</v>
      </c>
      <c r="F272" s="561">
        <v>12</v>
      </c>
      <c r="G272" s="556"/>
      <c r="H272" s="556"/>
      <c r="I272" s="548"/>
      <c r="J272" s="548"/>
      <c r="K272" s="548"/>
      <c r="L272" s="565"/>
      <c r="M272" s="564"/>
      <c r="N272" s="465"/>
    </row>
    <row r="273" spans="1:14" s="454" customFormat="1" ht="20.100000000000001" customHeight="1">
      <c r="A273" s="540"/>
      <c r="B273" s="595">
        <v>12</v>
      </c>
      <c r="C273" s="817" t="s">
        <v>43</v>
      </c>
      <c r="D273" s="848" t="s">
        <v>868</v>
      </c>
      <c r="E273" s="505">
        <v>232.977</v>
      </c>
      <c r="F273" s="561">
        <v>12</v>
      </c>
      <c r="G273" s="556"/>
      <c r="H273" s="556"/>
      <c r="I273" s="548"/>
      <c r="J273" s="548"/>
      <c r="K273" s="548"/>
      <c r="L273" s="565"/>
      <c r="M273" s="564"/>
      <c r="N273" s="465"/>
    </row>
    <row r="274" spans="1:14" s="454" customFormat="1" ht="20.100000000000001" customHeight="1">
      <c r="A274" s="540"/>
      <c r="B274" s="595">
        <v>8</v>
      </c>
      <c r="C274" s="817" t="s">
        <v>43</v>
      </c>
      <c r="D274" s="848" t="s">
        <v>869</v>
      </c>
      <c r="E274" s="858">
        <v>152.624</v>
      </c>
      <c r="F274" s="1170">
        <v>8</v>
      </c>
      <c r="G274" s="548"/>
      <c r="H274" s="548"/>
      <c r="I274" s="548"/>
      <c r="J274" s="548"/>
      <c r="K274" s="548"/>
      <c r="L274" s="565"/>
      <c r="M274" s="564"/>
      <c r="N274" s="465"/>
    </row>
    <row r="275" spans="1:14" s="454" customFormat="1" ht="20.100000000000001" customHeight="1">
      <c r="A275" s="540"/>
      <c r="B275" s="519">
        <v>606</v>
      </c>
      <c r="C275" s="495" t="s">
        <v>10</v>
      </c>
      <c r="D275" s="492"/>
      <c r="E275" s="859">
        <v>11712.630999999999</v>
      </c>
      <c r="F275" s="1169">
        <v>606</v>
      </c>
      <c r="G275" s="548"/>
      <c r="H275" s="548"/>
      <c r="I275" s="548"/>
      <c r="J275" s="548"/>
      <c r="K275" s="548"/>
      <c r="L275" s="565"/>
      <c r="M275" s="564"/>
      <c r="N275" s="465"/>
    </row>
    <row r="276" spans="1:14" s="454" customFormat="1" ht="20.100000000000001" customHeight="1">
      <c r="A276" s="540"/>
      <c r="B276" s="559"/>
      <c r="C276" s="555"/>
      <c r="D276" s="496"/>
      <c r="E276" s="543"/>
      <c r="F276" s="548"/>
      <c r="G276" s="548"/>
      <c r="H276" s="548"/>
      <c r="I276" s="548"/>
      <c r="J276" s="548"/>
      <c r="K276" s="548"/>
      <c r="L276" s="565"/>
      <c r="M276" s="564"/>
      <c r="N276" s="465"/>
    </row>
    <row r="277" spans="1:14" s="454" customFormat="1" ht="20.100000000000001" customHeight="1">
      <c r="A277" s="486">
        <v>19</v>
      </c>
      <c r="B277" s="488" t="s">
        <v>81</v>
      </c>
      <c r="C277" s="1216" t="s">
        <v>728</v>
      </c>
      <c r="D277" s="1216"/>
      <c r="E277" s="1216"/>
      <c r="F277" s="1216"/>
      <c r="G277" s="1216"/>
      <c r="H277" s="1216"/>
      <c r="I277" s="1216"/>
      <c r="J277" s="1216"/>
      <c r="K277" s="1216"/>
      <c r="L277" s="1216"/>
      <c r="M277" s="564">
        <v>24</v>
      </c>
      <c r="N277" s="465"/>
    </row>
    <row r="278" spans="1:14" s="454" customFormat="1" ht="20.100000000000001" customHeight="1">
      <c r="A278" s="540"/>
      <c r="B278" s="554"/>
      <c r="C278" s="555"/>
      <c r="D278" s="496"/>
      <c r="E278" s="566"/>
      <c r="F278" s="566"/>
      <c r="G278" s="548"/>
      <c r="H278" s="548"/>
      <c r="I278" s="548"/>
      <c r="J278" s="548"/>
      <c r="K278" s="548"/>
      <c r="L278" s="565"/>
      <c r="M278" s="564"/>
      <c r="N278" s="465"/>
    </row>
    <row r="279" spans="1:14" s="454" customFormat="1" ht="20.100000000000001" customHeight="1">
      <c r="A279" s="540"/>
      <c r="B279" s="554"/>
      <c r="C279" s="555"/>
      <c r="D279" s="496"/>
      <c r="E279" s="568"/>
      <c r="F279" s="546" t="s">
        <v>80</v>
      </c>
      <c r="G279" s="546"/>
      <c r="H279" s="566" t="s">
        <v>1382</v>
      </c>
      <c r="I279" s="548"/>
      <c r="J279" s="548"/>
      <c r="K279" s="548"/>
      <c r="L279" s="565"/>
      <c r="M279" s="564"/>
      <c r="N279" s="465"/>
    </row>
    <row r="280" spans="1:14" s="454" customFormat="1" ht="20.100000000000001" customHeight="1">
      <c r="A280" s="540"/>
      <c r="B280" s="569"/>
      <c r="C280" s="817"/>
      <c r="D280" s="834" t="s">
        <v>854</v>
      </c>
      <c r="F280" s="561"/>
      <c r="G280" s="562"/>
      <c r="H280" s="571"/>
      <c r="I280" s="548"/>
      <c r="J280" s="548"/>
      <c r="K280" s="548"/>
      <c r="L280" s="565"/>
      <c r="M280" s="564"/>
      <c r="N280" s="465"/>
    </row>
    <row r="281" spans="1:14" s="454" customFormat="1" ht="20.100000000000001" customHeight="1">
      <c r="A281" s="540"/>
      <c r="B281" s="595">
        <v>44</v>
      </c>
      <c r="C281" s="817" t="s">
        <v>43</v>
      </c>
      <c r="D281" s="492" t="s">
        <v>840</v>
      </c>
      <c r="E281" s="505">
        <v>423.899</v>
      </c>
      <c r="F281" s="561">
        <v>22</v>
      </c>
      <c r="G281" s="562" t="s">
        <v>41</v>
      </c>
      <c r="H281" s="571">
        <v>1</v>
      </c>
      <c r="I281" s="562" t="s">
        <v>41</v>
      </c>
      <c r="J281" s="548">
        <v>2</v>
      </c>
      <c r="K281" s="548"/>
      <c r="L281" s="565"/>
      <c r="M281" s="564"/>
      <c r="N281" s="465"/>
    </row>
    <row r="282" spans="1:14" s="454" customFormat="1" ht="20.100000000000001" customHeight="1">
      <c r="A282" s="540"/>
      <c r="B282" s="595">
        <v>38</v>
      </c>
      <c r="C282" s="817" t="s">
        <v>43</v>
      </c>
      <c r="D282" s="492" t="s">
        <v>841</v>
      </c>
      <c r="E282" s="505">
        <v>369.839</v>
      </c>
      <c r="F282" s="561">
        <v>19</v>
      </c>
      <c r="G282" s="562" t="s">
        <v>41</v>
      </c>
      <c r="H282" s="571">
        <v>1</v>
      </c>
      <c r="I282" s="562" t="s">
        <v>41</v>
      </c>
      <c r="J282" s="548">
        <v>2</v>
      </c>
      <c r="K282" s="548"/>
      <c r="L282" s="565"/>
      <c r="M282" s="564"/>
      <c r="N282" s="465"/>
    </row>
    <row r="283" spans="1:14" s="454" customFormat="1" ht="20.100000000000001" customHeight="1">
      <c r="A283" s="540"/>
      <c r="B283" s="595">
        <v>48</v>
      </c>
      <c r="C283" s="817" t="s">
        <v>43</v>
      </c>
      <c r="D283" s="492" t="s">
        <v>842</v>
      </c>
      <c r="E283" s="505">
        <v>477.69799999999998</v>
      </c>
      <c r="F283" s="561">
        <v>24</v>
      </c>
      <c r="G283" s="562" t="s">
        <v>41</v>
      </c>
      <c r="H283" s="571">
        <v>1</v>
      </c>
      <c r="I283" s="562" t="s">
        <v>41</v>
      </c>
      <c r="J283" s="548">
        <v>2</v>
      </c>
      <c r="K283" s="548"/>
      <c r="L283" s="565"/>
      <c r="M283" s="564"/>
      <c r="N283" s="465"/>
    </row>
    <row r="284" spans="1:14" s="454" customFormat="1" ht="20.100000000000001" customHeight="1">
      <c r="A284" s="540"/>
      <c r="B284" s="595">
        <v>22</v>
      </c>
      <c r="C284" s="817" t="s">
        <v>43</v>
      </c>
      <c r="D284" s="492" t="s">
        <v>843</v>
      </c>
      <c r="E284" s="505">
        <v>206.732</v>
      </c>
      <c r="F284" s="561">
        <v>11</v>
      </c>
      <c r="G284" s="562" t="s">
        <v>41</v>
      </c>
      <c r="H284" s="571">
        <v>1</v>
      </c>
      <c r="I284" s="562" t="s">
        <v>41</v>
      </c>
      <c r="J284" s="548">
        <v>2</v>
      </c>
      <c r="K284" s="548"/>
      <c r="L284" s="565"/>
      <c r="M284" s="564"/>
      <c r="N284" s="465"/>
    </row>
    <row r="285" spans="1:14" s="454" customFormat="1" ht="20.100000000000001" customHeight="1">
      <c r="A285" s="540"/>
      <c r="B285" s="595">
        <v>22</v>
      </c>
      <c r="C285" s="817" t="s">
        <v>43</v>
      </c>
      <c r="D285" s="492" t="s">
        <v>844</v>
      </c>
      <c r="E285" s="505">
        <v>207.06399999999999</v>
      </c>
      <c r="F285" s="561">
        <v>11</v>
      </c>
      <c r="G285" s="562" t="s">
        <v>41</v>
      </c>
      <c r="H285" s="571">
        <v>1</v>
      </c>
      <c r="I285" s="562" t="s">
        <v>41</v>
      </c>
      <c r="J285" s="548">
        <v>2</v>
      </c>
      <c r="K285" s="548"/>
      <c r="L285" s="565"/>
      <c r="M285" s="564"/>
      <c r="N285" s="465"/>
    </row>
    <row r="286" spans="1:14" s="454" customFormat="1">
      <c r="A286" s="540"/>
      <c r="B286" s="595">
        <v>12</v>
      </c>
      <c r="C286" s="817" t="s">
        <v>43</v>
      </c>
      <c r="D286" s="492" t="s">
        <v>845</v>
      </c>
      <c r="E286" s="505">
        <v>104.721</v>
      </c>
      <c r="F286" s="561">
        <v>6</v>
      </c>
      <c r="G286" s="562" t="s">
        <v>41</v>
      </c>
      <c r="H286" s="571">
        <v>1</v>
      </c>
      <c r="I286" s="562" t="s">
        <v>41</v>
      </c>
      <c r="J286" s="548">
        <v>2</v>
      </c>
      <c r="K286" s="548"/>
      <c r="L286" s="565"/>
      <c r="M286" s="564"/>
      <c r="N286" s="465"/>
    </row>
    <row r="287" spans="1:14" s="454" customFormat="1" ht="20.100000000000001" customHeight="1">
      <c r="A287" s="540"/>
      <c r="B287" s="595">
        <v>28</v>
      </c>
      <c r="C287" s="817" t="s">
        <v>43</v>
      </c>
      <c r="D287" s="492" t="s">
        <v>878</v>
      </c>
      <c r="E287" s="505">
        <v>265.767</v>
      </c>
      <c r="F287" s="561">
        <v>14</v>
      </c>
      <c r="G287" s="562" t="s">
        <v>41</v>
      </c>
      <c r="H287" s="571">
        <v>1</v>
      </c>
      <c r="I287" s="562" t="s">
        <v>41</v>
      </c>
      <c r="J287" s="548">
        <v>2</v>
      </c>
      <c r="K287" s="548"/>
      <c r="L287" s="565"/>
      <c r="M287" s="564"/>
      <c r="N287" s="465"/>
    </row>
    <row r="288" spans="1:14" s="454" customFormat="1" ht="20.100000000000001" customHeight="1">
      <c r="A288" s="540"/>
      <c r="B288" s="595">
        <v>28</v>
      </c>
      <c r="C288" s="817" t="s">
        <v>43</v>
      </c>
      <c r="D288" s="492" t="s">
        <v>846</v>
      </c>
      <c r="E288" s="505">
        <v>264.72800000000001</v>
      </c>
      <c r="F288" s="561">
        <v>14</v>
      </c>
      <c r="G288" s="562" t="s">
        <v>41</v>
      </c>
      <c r="H288" s="571">
        <v>1</v>
      </c>
      <c r="I288" s="562" t="s">
        <v>41</v>
      </c>
      <c r="J288" s="548">
        <v>2</v>
      </c>
      <c r="K288" s="548"/>
      <c r="L288" s="565"/>
      <c r="M288" s="564"/>
      <c r="N288" s="465"/>
    </row>
    <row r="289" spans="1:14" s="454" customFormat="1" ht="20.100000000000001" customHeight="1">
      <c r="A289" s="540"/>
      <c r="B289" s="595">
        <v>20</v>
      </c>
      <c r="C289" s="817" t="s">
        <v>43</v>
      </c>
      <c r="D289" s="492" t="s">
        <v>847</v>
      </c>
      <c r="E289" s="505">
        <v>193.98500000000001</v>
      </c>
      <c r="F289" s="561">
        <v>10</v>
      </c>
      <c r="G289" s="562" t="s">
        <v>41</v>
      </c>
      <c r="H289" s="571">
        <v>1</v>
      </c>
      <c r="I289" s="562" t="s">
        <v>41</v>
      </c>
      <c r="J289" s="548">
        <v>2</v>
      </c>
      <c r="K289" s="548"/>
      <c r="L289" s="565"/>
      <c r="M289" s="564"/>
      <c r="N289" s="465"/>
    </row>
    <row r="290" spans="1:14" s="454" customFormat="1" ht="20.100000000000001" customHeight="1">
      <c r="A290" s="540"/>
      <c r="B290" s="595">
        <v>82</v>
      </c>
      <c r="C290" s="817" t="s">
        <v>43</v>
      </c>
      <c r="D290" s="492" t="s">
        <v>879</v>
      </c>
      <c r="E290" s="505">
        <v>803.03700000000003</v>
      </c>
      <c r="F290" s="561">
        <v>41</v>
      </c>
      <c r="G290" s="562" t="s">
        <v>41</v>
      </c>
      <c r="H290" s="571">
        <v>1</v>
      </c>
      <c r="I290" s="562" t="s">
        <v>41</v>
      </c>
      <c r="J290" s="548">
        <v>2</v>
      </c>
      <c r="K290" s="548"/>
      <c r="L290" s="565"/>
      <c r="M290" s="564"/>
      <c r="N290" s="465"/>
    </row>
    <row r="291" spans="1:14" s="454" customFormat="1" ht="20.100000000000001" customHeight="1">
      <c r="A291" s="540"/>
      <c r="B291" s="595">
        <v>6</v>
      </c>
      <c r="C291" s="817" t="s">
        <v>43</v>
      </c>
      <c r="D291" s="492" t="s">
        <v>887</v>
      </c>
      <c r="E291" s="505">
        <v>45</v>
      </c>
      <c r="F291" s="561">
        <v>3</v>
      </c>
      <c r="G291" s="562" t="s">
        <v>41</v>
      </c>
      <c r="H291" s="571">
        <v>1</v>
      </c>
      <c r="I291" s="562" t="s">
        <v>41</v>
      </c>
      <c r="J291" s="548">
        <v>2</v>
      </c>
      <c r="K291" s="548"/>
      <c r="L291" s="565"/>
      <c r="M291" s="564"/>
      <c r="N291" s="465"/>
    </row>
    <row r="292" spans="1:14" s="454" customFormat="1" ht="20.100000000000001" customHeight="1">
      <c r="A292" s="540"/>
      <c r="B292" s="595">
        <v>74</v>
      </c>
      <c r="C292" s="817" t="s">
        <v>43</v>
      </c>
      <c r="D292" s="492" t="s">
        <v>888</v>
      </c>
      <c r="E292" s="505">
        <v>724.45</v>
      </c>
      <c r="F292" s="561">
        <v>37</v>
      </c>
      <c r="G292" s="562" t="s">
        <v>41</v>
      </c>
      <c r="H292" s="571">
        <v>1</v>
      </c>
      <c r="I292" s="562" t="s">
        <v>41</v>
      </c>
      <c r="J292" s="548">
        <v>2</v>
      </c>
      <c r="K292" s="548"/>
      <c r="L292" s="565"/>
      <c r="M292" s="564"/>
      <c r="N292" s="465"/>
    </row>
    <row r="293" spans="1:14" s="454" customFormat="1" ht="20.100000000000001" customHeight="1">
      <c r="A293" s="540"/>
      <c r="B293" s="595">
        <v>28</v>
      </c>
      <c r="C293" s="817" t="s">
        <v>43</v>
      </c>
      <c r="D293" s="492" t="s">
        <v>848</v>
      </c>
      <c r="E293" s="505">
        <v>280</v>
      </c>
      <c r="F293" s="561">
        <v>14</v>
      </c>
      <c r="G293" s="562" t="s">
        <v>41</v>
      </c>
      <c r="H293" s="571">
        <v>1</v>
      </c>
      <c r="I293" s="562" t="s">
        <v>41</v>
      </c>
      <c r="J293" s="548">
        <v>2</v>
      </c>
      <c r="K293" s="548"/>
      <c r="L293" s="565"/>
      <c r="M293" s="564"/>
      <c r="N293" s="465"/>
    </row>
    <row r="294" spans="1:14" s="454" customFormat="1" ht="20.100000000000001" customHeight="1">
      <c r="A294" s="540"/>
      <c r="B294" s="595">
        <v>16</v>
      </c>
      <c r="C294" s="817" t="s">
        <v>43</v>
      </c>
      <c r="D294" s="492" t="s">
        <v>849</v>
      </c>
      <c r="E294" s="505">
        <v>151.83000000000001</v>
      </c>
      <c r="F294" s="561">
        <v>8</v>
      </c>
      <c r="G294" s="562" t="s">
        <v>41</v>
      </c>
      <c r="H294" s="571">
        <v>1</v>
      </c>
      <c r="I294" s="562" t="s">
        <v>41</v>
      </c>
      <c r="J294" s="548">
        <v>2</v>
      </c>
      <c r="K294" s="548"/>
      <c r="L294" s="565"/>
      <c r="M294" s="564"/>
      <c r="N294" s="465"/>
    </row>
    <row r="295" spans="1:14" s="454" customFormat="1" ht="20.100000000000001" customHeight="1">
      <c r="A295" s="540"/>
      <c r="B295" s="595">
        <v>8</v>
      </c>
      <c r="C295" s="817" t="s">
        <v>43</v>
      </c>
      <c r="D295" s="492" t="s">
        <v>880</v>
      </c>
      <c r="E295" s="505">
        <v>69.641999999999996</v>
      </c>
      <c r="F295" s="561">
        <v>4</v>
      </c>
      <c r="G295" s="562" t="s">
        <v>41</v>
      </c>
      <c r="H295" s="571">
        <v>1</v>
      </c>
      <c r="I295" s="562" t="s">
        <v>41</v>
      </c>
      <c r="J295" s="548">
        <v>2</v>
      </c>
      <c r="K295" s="548"/>
      <c r="L295" s="565"/>
      <c r="M295" s="564"/>
      <c r="N295" s="465"/>
    </row>
    <row r="296" spans="1:14" s="454" customFormat="1" ht="20.100000000000001" customHeight="1">
      <c r="A296" s="540"/>
      <c r="B296" s="595">
        <v>20</v>
      </c>
      <c r="C296" s="817" t="s">
        <v>43</v>
      </c>
      <c r="D296" s="492" t="s">
        <v>881</v>
      </c>
      <c r="E296" s="505">
        <v>199.34199999999998</v>
      </c>
      <c r="F296" s="561">
        <v>10</v>
      </c>
      <c r="G296" s="562" t="s">
        <v>41</v>
      </c>
      <c r="H296" s="571">
        <v>1</v>
      </c>
      <c r="I296" s="562" t="s">
        <v>41</v>
      </c>
      <c r="J296" s="548">
        <v>2</v>
      </c>
      <c r="K296" s="548"/>
      <c r="L296" s="565"/>
      <c r="M296" s="564"/>
      <c r="N296" s="465"/>
    </row>
    <row r="297" spans="1:14" s="454" customFormat="1" ht="20.100000000000001" customHeight="1">
      <c r="A297" s="540"/>
      <c r="B297" s="595">
        <v>32</v>
      </c>
      <c r="C297" s="817" t="s">
        <v>43</v>
      </c>
      <c r="D297" s="492" t="s">
        <v>850</v>
      </c>
      <c r="E297" s="505">
        <v>315.19900000000001</v>
      </c>
      <c r="F297" s="561">
        <v>16</v>
      </c>
      <c r="G297" s="562" t="s">
        <v>41</v>
      </c>
      <c r="H297" s="571">
        <v>1</v>
      </c>
      <c r="I297" s="562" t="s">
        <v>41</v>
      </c>
      <c r="J297" s="548">
        <v>2</v>
      </c>
      <c r="K297" s="548"/>
      <c r="L297" s="565"/>
      <c r="M297" s="564"/>
      <c r="N297" s="465"/>
    </row>
    <row r="298" spans="1:14" s="454" customFormat="1" ht="20.100000000000001" customHeight="1">
      <c r="A298" s="540"/>
      <c r="B298" s="595">
        <v>12</v>
      </c>
      <c r="C298" s="817" t="s">
        <v>43</v>
      </c>
      <c r="D298" s="492" t="s">
        <v>851</v>
      </c>
      <c r="E298" s="505">
        <v>116.59</v>
      </c>
      <c r="F298" s="561">
        <v>6</v>
      </c>
      <c r="G298" s="562" t="s">
        <v>41</v>
      </c>
      <c r="H298" s="571">
        <v>1</v>
      </c>
      <c r="I298" s="562" t="s">
        <v>41</v>
      </c>
      <c r="J298" s="548">
        <v>2</v>
      </c>
      <c r="K298" s="548"/>
      <c r="L298" s="565"/>
      <c r="M298" s="564"/>
      <c r="N298" s="465"/>
    </row>
    <row r="299" spans="1:14" s="454" customFormat="1" ht="20.100000000000001" customHeight="1">
      <c r="A299" s="540"/>
      <c r="B299" s="595">
        <v>12</v>
      </c>
      <c r="C299" s="817" t="s">
        <v>43</v>
      </c>
      <c r="D299" s="492" t="s">
        <v>852</v>
      </c>
      <c r="E299" s="505">
        <v>109.672</v>
      </c>
      <c r="F299" s="561">
        <v>6</v>
      </c>
      <c r="G299" s="562" t="s">
        <v>41</v>
      </c>
      <c r="H299" s="571">
        <v>1</v>
      </c>
      <c r="I299" s="562" t="s">
        <v>41</v>
      </c>
      <c r="J299" s="548">
        <v>2</v>
      </c>
      <c r="K299" s="548"/>
      <c r="L299" s="565"/>
      <c r="M299" s="564"/>
      <c r="N299" s="465"/>
    </row>
    <row r="300" spans="1:14" s="454" customFormat="1" ht="20.100000000000001" customHeight="1">
      <c r="A300" s="540"/>
      <c r="B300" s="595">
        <v>18</v>
      </c>
      <c r="C300" s="817" t="s">
        <v>43</v>
      </c>
      <c r="D300" s="492" t="s">
        <v>853</v>
      </c>
      <c r="E300" s="505">
        <v>169.00900000000001</v>
      </c>
      <c r="F300" s="561">
        <v>9</v>
      </c>
      <c r="G300" s="562" t="s">
        <v>41</v>
      </c>
      <c r="H300" s="571">
        <v>1</v>
      </c>
      <c r="I300" s="562" t="s">
        <v>41</v>
      </c>
      <c r="J300" s="548">
        <v>2</v>
      </c>
      <c r="K300" s="548"/>
      <c r="L300" s="565"/>
      <c r="M300" s="564"/>
      <c r="N300" s="465"/>
    </row>
    <row r="301" spans="1:14" s="454" customFormat="1" ht="20.100000000000001" customHeight="1">
      <c r="A301" s="540"/>
      <c r="B301" s="595">
        <v>44</v>
      </c>
      <c r="C301" s="817" t="s">
        <v>43</v>
      </c>
      <c r="D301" s="492" t="s">
        <v>882</v>
      </c>
      <c r="E301" s="505">
        <v>438.66899999999998</v>
      </c>
      <c r="F301" s="561">
        <v>22</v>
      </c>
      <c r="G301" s="562" t="s">
        <v>41</v>
      </c>
      <c r="H301" s="571">
        <v>1</v>
      </c>
      <c r="I301" s="562" t="s">
        <v>41</v>
      </c>
      <c r="J301" s="548">
        <v>2</v>
      </c>
      <c r="K301" s="548"/>
      <c r="L301" s="565"/>
      <c r="M301" s="564"/>
      <c r="N301" s="465"/>
    </row>
    <row r="302" spans="1:14" s="454" customFormat="1" ht="20.100000000000001" customHeight="1">
      <c r="A302" s="540"/>
      <c r="B302" s="595">
        <v>18</v>
      </c>
      <c r="C302" s="817" t="s">
        <v>43</v>
      </c>
      <c r="D302" s="492" t="s">
        <v>883</v>
      </c>
      <c r="E302" s="505">
        <v>167.827</v>
      </c>
      <c r="F302" s="561">
        <v>9</v>
      </c>
      <c r="G302" s="562" t="s">
        <v>41</v>
      </c>
      <c r="H302" s="571">
        <v>1</v>
      </c>
      <c r="I302" s="562" t="s">
        <v>41</v>
      </c>
      <c r="J302" s="548">
        <v>2</v>
      </c>
      <c r="K302" s="548"/>
      <c r="L302" s="565"/>
      <c r="M302" s="564"/>
      <c r="N302" s="465"/>
    </row>
    <row r="303" spans="1:14" s="454" customFormat="1" ht="20.100000000000001" customHeight="1">
      <c r="A303" s="540"/>
      <c r="B303" s="595">
        <v>16</v>
      </c>
      <c r="C303" s="817" t="s">
        <v>43</v>
      </c>
      <c r="D303" s="492" t="s">
        <v>884</v>
      </c>
      <c r="E303" s="505">
        <v>147.28200000000001</v>
      </c>
      <c r="F303" s="561">
        <v>8</v>
      </c>
      <c r="G303" s="562" t="s">
        <v>41</v>
      </c>
      <c r="H303" s="571">
        <v>1</v>
      </c>
      <c r="I303" s="562" t="s">
        <v>41</v>
      </c>
      <c r="J303" s="548">
        <v>2</v>
      </c>
      <c r="K303" s="548"/>
      <c r="L303" s="565"/>
      <c r="M303" s="564"/>
      <c r="N303" s="465"/>
    </row>
    <row r="304" spans="1:14" s="454" customFormat="1" ht="20.100000000000001" customHeight="1">
      <c r="A304" s="540"/>
      <c r="B304" s="595">
        <v>14</v>
      </c>
      <c r="C304" s="817" t="s">
        <v>43</v>
      </c>
      <c r="D304" s="492" t="s">
        <v>885</v>
      </c>
      <c r="E304" s="505">
        <v>122.702</v>
      </c>
      <c r="F304" s="561">
        <v>7</v>
      </c>
      <c r="G304" s="562" t="s">
        <v>41</v>
      </c>
      <c r="H304" s="571">
        <v>1</v>
      </c>
      <c r="I304" s="562" t="s">
        <v>41</v>
      </c>
      <c r="J304" s="548">
        <v>2</v>
      </c>
      <c r="K304" s="548"/>
      <c r="L304" s="565"/>
      <c r="M304" s="564"/>
      <c r="N304" s="465"/>
    </row>
    <row r="305" spans="1:14" s="454" customFormat="1" ht="20.100000000000001" customHeight="1">
      <c r="A305" s="540"/>
      <c r="B305" s="595">
        <v>30</v>
      </c>
      <c r="C305" s="817" t="s">
        <v>43</v>
      </c>
      <c r="D305" s="492" t="s">
        <v>1376</v>
      </c>
      <c r="E305" s="505">
        <v>590</v>
      </c>
      <c r="F305" s="561">
        <v>30</v>
      </c>
      <c r="G305" s="562" t="s">
        <v>41</v>
      </c>
      <c r="H305" s="571">
        <v>1</v>
      </c>
      <c r="I305" s="562" t="s">
        <v>41</v>
      </c>
      <c r="J305" s="548">
        <v>2</v>
      </c>
      <c r="K305" s="548"/>
      <c r="L305" s="565"/>
      <c r="M305" s="564"/>
      <c r="N305" s="465"/>
    </row>
    <row r="306" spans="1:14" s="454" customFormat="1" ht="20.100000000000001" customHeight="1">
      <c r="A306" s="540"/>
      <c r="B306" s="595">
        <v>77</v>
      </c>
      <c r="C306" s="817" t="s">
        <v>43</v>
      </c>
      <c r="D306" s="492" t="s">
        <v>1377</v>
      </c>
      <c r="E306" s="505">
        <v>1530</v>
      </c>
      <c r="F306" s="561">
        <v>77</v>
      </c>
      <c r="G306" s="562" t="s">
        <v>41</v>
      </c>
      <c r="H306" s="571">
        <v>1</v>
      </c>
      <c r="I306" s="562" t="s">
        <v>41</v>
      </c>
      <c r="J306" s="548">
        <v>2</v>
      </c>
      <c r="K306" s="548"/>
      <c r="L306" s="565"/>
      <c r="M306" s="564"/>
      <c r="N306" s="465"/>
    </row>
    <row r="307" spans="1:14" s="454" customFormat="1" ht="20.100000000000001" customHeight="1">
      <c r="A307" s="540"/>
      <c r="B307" s="595"/>
      <c r="C307" s="817"/>
      <c r="D307" s="492"/>
      <c r="E307" s="505"/>
      <c r="F307" s="561"/>
      <c r="G307" s="562"/>
      <c r="H307" s="571"/>
      <c r="I307" s="562"/>
      <c r="J307" s="548"/>
      <c r="K307" s="548"/>
      <c r="L307" s="565"/>
      <c r="M307" s="564"/>
      <c r="N307" s="465"/>
    </row>
    <row r="308" spans="1:14" s="454" customFormat="1" ht="20.100000000000001" customHeight="1">
      <c r="A308" s="540"/>
      <c r="B308" s="595"/>
      <c r="C308" s="817"/>
      <c r="D308" s="834" t="s">
        <v>855</v>
      </c>
      <c r="E308" s="505"/>
      <c r="F308" s="561"/>
      <c r="G308" s="562"/>
      <c r="H308" s="571"/>
      <c r="I308" s="562"/>
      <c r="J308" s="548"/>
      <c r="K308" s="548"/>
      <c r="L308" s="565"/>
      <c r="M308" s="564"/>
      <c r="N308" s="465"/>
    </row>
    <row r="309" spans="1:14" s="454" customFormat="1" ht="20.100000000000001" customHeight="1">
      <c r="A309" s="540"/>
      <c r="B309" s="595">
        <v>24</v>
      </c>
      <c r="C309" s="817" t="s">
        <v>43</v>
      </c>
      <c r="D309" s="492" t="s">
        <v>856</v>
      </c>
      <c r="E309" s="505">
        <v>234.84100000000001</v>
      </c>
      <c r="F309" s="561">
        <v>12</v>
      </c>
      <c r="G309" s="562" t="s">
        <v>41</v>
      </c>
      <c r="H309" s="571">
        <v>1</v>
      </c>
      <c r="I309" s="562" t="s">
        <v>41</v>
      </c>
      <c r="J309" s="548">
        <v>2</v>
      </c>
      <c r="K309" s="548"/>
      <c r="L309" s="565"/>
      <c r="M309" s="564"/>
      <c r="N309" s="465"/>
    </row>
    <row r="310" spans="1:14" s="454" customFormat="1" ht="20.100000000000001" customHeight="1">
      <c r="A310" s="540"/>
      <c r="B310" s="595">
        <v>38</v>
      </c>
      <c r="C310" s="817" t="s">
        <v>43</v>
      </c>
      <c r="D310" s="492" t="s">
        <v>864</v>
      </c>
      <c r="E310" s="505">
        <v>363.65</v>
      </c>
      <c r="F310" s="561">
        <v>19</v>
      </c>
      <c r="G310" s="562" t="s">
        <v>41</v>
      </c>
      <c r="H310" s="571">
        <v>1</v>
      </c>
      <c r="I310" s="562" t="s">
        <v>41</v>
      </c>
      <c r="J310" s="548">
        <v>2</v>
      </c>
      <c r="K310" s="548"/>
      <c r="L310" s="565"/>
      <c r="M310" s="564"/>
      <c r="N310" s="465"/>
    </row>
    <row r="311" spans="1:14" s="454" customFormat="1" ht="20.100000000000001" customHeight="1">
      <c r="A311" s="540"/>
      <c r="B311" s="595">
        <v>20</v>
      </c>
      <c r="C311" s="817" t="s">
        <v>43</v>
      </c>
      <c r="D311" s="492" t="s">
        <v>865</v>
      </c>
      <c r="E311" s="505">
        <v>180.74700000000001</v>
      </c>
      <c r="F311" s="561">
        <v>10</v>
      </c>
      <c r="G311" s="562" t="s">
        <v>41</v>
      </c>
      <c r="H311" s="571">
        <v>1</v>
      </c>
      <c r="I311" s="562" t="s">
        <v>41</v>
      </c>
      <c r="J311" s="548">
        <v>2</v>
      </c>
      <c r="K311" s="548"/>
      <c r="L311" s="565"/>
      <c r="M311" s="564"/>
      <c r="N311" s="465"/>
    </row>
    <row r="312" spans="1:14" s="454" customFormat="1" ht="20.100000000000001" customHeight="1">
      <c r="A312" s="540"/>
      <c r="B312" s="595">
        <v>28</v>
      </c>
      <c r="C312" s="817" t="s">
        <v>43</v>
      </c>
      <c r="D312" s="492" t="s">
        <v>857</v>
      </c>
      <c r="E312" s="505">
        <v>272.68400000000003</v>
      </c>
      <c r="F312" s="561">
        <v>14</v>
      </c>
      <c r="G312" s="562" t="s">
        <v>41</v>
      </c>
      <c r="H312" s="571">
        <v>1</v>
      </c>
      <c r="I312" s="562" t="s">
        <v>41</v>
      </c>
      <c r="J312" s="548">
        <v>2</v>
      </c>
      <c r="K312" s="548"/>
      <c r="L312" s="565"/>
      <c r="M312" s="564"/>
      <c r="N312" s="465"/>
    </row>
    <row r="313" spans="1:14" s="454" customFormat="1" ht="20.100000000000001" customHeight="1">
      <c r="A313" s="540"/>
      <c r="B313" s="595">
        <v>8</v>
      </c>
      <c r="C313" s="817" t="s">
        <v>43</v>
      </c>
      <c r="D313" s="492" t="s">
        <v>858</v>
      </c>
      <c r="E313" s="505">
        <v>72.45</v>
      </c>
      <c r="F313" s="561">
        <v>4</v>
      </c>
      <c r="G313" s="562" t="s">
        <v>41</v>
      </c>
      <c r="H313" s="571">
        <v>1</v>
      </c>
      <c r="I313" s="562" t="s">
        <v>41</v>
      </c>
      <c r="J313" s="548">
        <v>2</v>
      </c>
      <c r="K313" s="548"/>
      <c r="L313" s="565"/>
      <c r="M313" s="564"/>
      <c r="N313" s="465"/>
    </row>
    <row r="314" spans="1:14" s="454" customFormat="1" ht="20.100000000000001" customHeight="1">
      <c r="A314" s="540"/>
      <c r="B314" s="595">
        <v>24</v>
      </c>
      <c r="C314" s="817" t="s">
        <v>43</v>
      </c>
      <c r="D314" s="492" t="s">
        <v>859</v>
      </c>
      <c r="E314" s="505">
        <v>232.19</v>
      </c>
      <c r="F314" s="561">
        <v>12</v>
      </c>
      <c r="G314" s="562" t="s">
        <v>41</v>
      </c>
      <c r="H314" s="571">
        <v>1</v>
      </c>
      <c r="I314" s="562" t="s">
        <v>41</v>
      </c>
      <c r="J314" s="548">
        <v>2</v>
      </c>
      <c r="K314" s="548"/>
      <c r="L314" s="565"/>
      <c r="M314" s="564"/>
      <c r="N314" s="465"/>
    </row>
    <row r="315" spans="1:14" s="454" customFormat="1" ht="20.100000000000001" customHeight="1">
      <c r="A315" s="540"/>
      <c r="B315" s="595">
        <v>18</v>
      </c>
      <c r="C315" s="817" t="s">
        <v>43</v>
      </c>
      <c r="D315" s="492" t="s">
        <v>860</v>
      </c>
      <c r="E315" s="505">
        <v>168.619</v>
      </c>
      <c r="F315" s="561">
        <v>9</v>
      </c>
      <c r="G315" s="562" t="s">
        <v>41</v>
      </c>
      <c r="H315" s="571">
        <v>1</v>
      </c>
      <c r="I315" s="562" t="s">
        <v>41</v>
      </c>
      <c r="J315" s="548">
        <v>2</v>
      </c>
      <c r="K315" s="548"/>
      <c r="L315" s="565"/>
      <c r="M315" s="564"/>
      <c r="N315" s="465"/>
    </row>
    <row r="316" spans="1:14" s="454" customFormat="1" ht="20.100000000000001" customHeight="1">
      <c r="A316" s="540"/>
      <c r="B316" s="595">
        <v>22</v>
      </c>
      <c r="C316" s="817" t="s">
        <v>43</v>
      </c>
      <c r="D316" s="492" t="s">
        <v>861</v>
      </c>
      <c r="E316" s="505">
        <v>205.65299999999999</v>
      </c>
      <c r="F316" s="561">
        <v>11</v>
      </c>
      <c r="G316" s="562" t="s">
        <v>41</v>
      </c>
      <c r="H316" s="571">
        <v>1</v>
      </c>
      <c r="I316" s="562" t="s">
        <v>41</v>
      </c>
      <c r="J316" s="548">
        <v>2</v>
      </c>
      <c r="K316" s="548"/>
      <c r="L316" s="565"/>
      <c r="M316" s="564"/>
      <c r="N316" s="465"/>
    </row>
    <row r="317" spans="1:14" s="454" customFormat="1" ht="20.100000000000001" customHeight="1">
      <c r="A317" s="540"/>
      <c r="B317" s="595">
        <v>30</v>
      </c>
      <c r="C317" s="817" t="s">
        <v>43</v>
      </c>
      <c r="D317" s="492" t="s">
        <v>862</v>
      </c>
      <c r="E317" s="505">
        <v>287.536</v>
      </c>
      <c r="F317" s="561">
        <v>15</v>
      </c>
      <c r="G317" s="562" t="s">
        <v>41</v>
      </c>
      <c r="H317" s="571">
        <v>1</v>
      </c>
      <c r="I317" s="562" t="s">
        <v>41</v>
      </c>
      <c r="J317" s="548">
        <v>2</v>
      </c>
      <c r="K317" s="548"/>
      <c r="L317" s="565"/>
      <c r="M317" s="564"/>
      <c r="N317" s="465"/>
    </row>
    <row r="318" spans="1:14" s="454" customFormat="1" ht="20.100000000000001" customHeight="1">
      <c r="A318" s="540"/>
      <c r="B318" s="595">
        <v>38</v>
      </c>
      <c r="C318" s="817" t="s">
        <v>43</v>
      </c>
      <c r="D318" s="492" t="s">
        <v>863</v>
      </c>
      <c r="E318" s="505">
        <v>369.74</v>
      </c>
      <c r="F318" s="561">
        <v>19</v>
      </c>
      <c r="G318" s="562" t="s">
        <v>41</v>
      </c>
      <c r="H318" s="571">
        <v>1</v>
      </c>
      <c r="I318" s="562" t="s">
        <v>41</v>
      </c>
      <c r="J318" s="548">
        <v>2</v>
      </c>
      <c r="K318" s="548"/>
      <c r="L318" s="565"/>
      <c r="M318" s="564"/>
      <c r="N318" s="465"/>
    </row>
    <row r="319" spans="1:14" s="454" customFormat="1" ht="20.100000000000001" customHeight="1">
      <c r="A319" s="540"/>
      <c r="B319" s="595">
        <v>22</v>
      </c>
      <c r="C319" s="817" t="s">
        <v>43</v>
      </c>
      <c r="D319" s="492" t="s">
        <v>866</v>
      </c>
      <c r="E319" s="505">
        <v>204.40799999999999</v>
      </c>
      <c r="F319" s="561">
        <v>11</v>
      </c>
      <c r="G319" s="562" t="s">
        <v>41</v>
      </c>
      <c r="H319" s="571">
        <v>1</v>
      </c>
      <c r="I319" s="562" t="s">
        <v>41</v>
      </c>
      <c r="J319" s="548">
        <v>2</v>
      </c>
      <c r="K319" s="548"/>
      <c r="L319" s="565"/>
      <c r="M319" s="564"/>
      <c r="N319" s="465"/>
    </row>
    <row r="320" spans="1:14" s="454" customFormat="1" ht="20.100000000000001" customHeight="1">
      <c r="A320" s="540"/>
      <c r="B320" s="595">
        <v>24</v>
      </c>
      <c r="C320" s="817" t="s">
        <v>43</v>
      </c>
      <c r="D320" s="492" t="s">
        <v>867</v>
      </c>
      <c r="E320" s="505">
        <v>239.828</v>
      </c>
      <c r="F320" s="561">
        <v>12</v>
      </c>
      <c r="G320" s="562" t="s">
        <v>41</v>
      </c>
      <c r="H320" s="571">
        <v>1</v>
      </c>
      <c r="I320" s="562" t="s">
        <v>41</v>
      </c>
      <c r="J320" s="548">
        <v>2</v>
      </c>
      <c r="K320" s="548"/>
      <c r="L320" s="565"/>
      <c r="M320" s="564"/>
      <c r="N320" s="465"/>
    </row>
    <row r="321" spans="1:14" s="454" customFormat="1" ht="20.100000000000001" customHeight="1">
      <c r="A321" s="540"/>
      <c r="B321" s="595">
        <v>24</v>
      </c>
      <c r="C321" s="817" t="s">
        <v>43</v>
      </c>
      <c r="D321" s="492" t="s">
        <v>868</v>
      </c>
      <c r="E321" s="858">
        <v>232.977</v>
      </c>
      <c r="F321" s="561">
        <v>12</v>
      </c>
      <c r="G321" s="562" t="s">
        <v>41</v>
      </c>
      <c r="H321" s="571">
        <v>1</v>
      </c>
      <c r="I321" s="562" t="s">
        <v>41</v>
      </c>
      <c r="J321" s="548">
        <v>2</v>
      </c>
      <c r="K321" s="548"/>
      <c r="L321" s="565"/>
      <c r="M321" s="564"/>
      <c r="N321" s="465"/>
    </row>
    <row r="322" spans="1:14" s="454" customFormat="1" ht="20.100000000000001" customHeight="1">
      <c r="A322" s="540"/>
      <c r="B322" s="595">
        <v>16</v>
      </c>
      <c r="C322" s="817" t="s">
        <v>43</v>
      </c>
      <c r="D322" s="492" t="s">
        <v>869</v>
      </c>
      <c r="E322" s="1185">
        <v>152.624</v>
      </c>
      <c r="F322" s="1170">
        <v>8</v>
      </c>
      <c r="G322" s="562" t="s">
        <v>41</v>
      </c>
      <c r="H322" s="571">
        <v>1</v>
      </c>
      <c r="I322" s="562" t="s">
        <v>41</v>
      </c>
      <c r="J322" s="548">
        <v>2</v>
      </c>
      <c r="K322" s="548"/>
      <c r="L322" s="565"/>
      <c r="M322" s="564"/>
      <c r="N322" s="465"/>
    </row>
    <row r="323" spans="1:14" s="454" customFormat="1" ht="20.100000000000001" customHeight="1">
      <c r="A323" s="540"/>
      <c r="B323" s="519">
        <v>1105</v>
      </c>
      <c r="C323" s="495" t="s">
        <v>10</v>
      </c>
      <c r="D323" s="491"/>
      <c r="E323" s="835">
        <v>11712.630999999999</v>
      </c>
      <c r="F323" s="548"/>
      <c r="G323" s="548"/>
      <c r="H323" s="548"/>
      <c r="I323" s="548"/>
      <c r="J323" s="548"/>
      <c r="K323" s="548"/>
      <c r="L323" s="565"/>
      <c r="M323" s="564"/>
      <c r="N323" s="465"/>
    </row>
    <row r="324" spans="1:14" s="454" customFormat="1" ht="20.100000000000001" customHeight="1">
      <c r="A324" s="540"/>
      <c r="B324" s="491"/>
      <c r="C324" s="572"/>
      <c r="D324" s="491"/>
      <c r="E324" s="543"/>
      <c r="F324" s="548"/>
      <c r="G324" s="548"/>
      <c r="H324" s="548"/>
      <c r="I324" s="548"/>
      <c r="J324" s="548"/>
      <c r="K324" s="548"/>
      <c r="L324" s="565"/>
      <c r="M324" s="564"/>
      <c r="N324" s="465"/>
    </row>
    <row r="325" spans="1:14" s="453" customFormat="1" ht="17.100000000000001" customHeight="1">
      <c r="A325" s="479" t="s">
        <v>18</v>
      </c>
      <c r="B325" s="480" t="s">
        <v>19</v>
      </c>
      <c r="C325" s="481"/>
      <c r="D325" s="482"/>
      <c r="E325" s="483"/>
      <c r="F325" s="484"/>
      <c r="G325" s="485"/>
      <c r="H325" s="485"/>
      <c r="I325" s="485"/>
      <c r="J325" s="485"/>
      <c r="K325" s="485"/>
      <c r="L325" s="485"/>
      <c r="M325" s="512"/>
      <c r="N325" s="515"/>
    </row>
    <row r="326" spans="1:14" s="453" customFormat="1" ht="17.100000000000001" customHeight="1">
      <c r="A326" s="479"/>
      <c r="B326" s="480"/>
      <c r="C326" s="481"/>
      <c r="D326" s="482"/>
      <c r="E326" s="483"/>
      <c r="F326" s="484"/>
      <c r="G326" s="485"/>
      <c r="H326" s="485"/>
      <c r="I326" s="485"/>
      <c r="J326" s="485"/>
      <c r="K326" s="485"/>
      <c r="L326" s="485"/>
      <c r="M326" s="512"/>
      <c r="N326" s="515"/>
    </row>
    <row r="327" spans="1:14" s="453" customFormat="1" ht="17.100000000000001" customHeight="1">
      <c r="A327" s="479"/>
      <c r="B327" s="480"/>
      <c r="C327" s="481"/>
      <c r="D327" s="572" t="s">
        <v>83</v>
      </c>
      <c r="E327" s="483"/>
      <c r="F327" s="484"/>
      <c r="G327" s="485"/>
      <c r="H327" s="485"/>
      <c r="I327" s="485"/>
      <c r="J327" s="485"/>
      <c r="K327" s="485"/>
      <c r="L327" s="485"/>
      <c r="M327" s="512"/>
      <c r="N327" s="515"/>
    </row>
    <row r="328" spans="1:14" s="453" customFormat="1" ht="17.100000000000001" customHeight="1">
      <c r="A328" s="479"/>
      <c r="B328" s="480"/>
      <c r="C328" s="481"/>
      <c r="D328" s="572"/>
      <c r="E328" s="483"/>
      <c r="F328" s="484"/>
      <c r="G328" s="485"/>
      <c r="H328" s="485"/>
      <c r="I328" s="485"/>
      <c r="J328" s="485"/>
      <c r="K328" s="485"/>
      <c r="L328" s="485"/>
      <c r="M328" s="512"/>
      <c r="N328" s="515"/>
    </row>
    <row r="329" spans="1:14" s="453" customFormat="1" ht="17.100000000000001" customHeight="1">
      <c r="A329" s="479"/>
      <c r="B329" s="480"/>
      <c r="C329" s="481"/>
      <c r="D329" s="922"/>
      <c r="E329" s="923" t="s">
        <v>84</v>
      </c>
      <c r="F329" s="924"/>
      <c r="G329" s="925"/>
      <c r="H329" s="485"/>
      <c r="I329" s="485"/>
      <c r="J329" s="485"/>
      <c r="K329" s="485"/>
      <c r="L329" s="485"/>
      <c r="M329" s="512"/>
      <c r="N329" s="515"/>
    </row>
    <row r="330" spans="1:14" s="453" customFormat="1" ht="17.100000000000001" customHeight="1">
      <c r="A330" s="479"/>
      <c r="D330" s="926"/>
      <c r="E330" s="927" t="s">
        <v>1263</v>
      </c>
      <c r="F330" s="924"/>
      <c r="G330" s="925"/>
      <c r="H330" s="485"/>
      <c r="I330" s="485"/>
      <c r="J330" s="485"/>
      <c r="K330" s="485"/>
      <c r="L330" s="485"/>
      <c r="M330" s="512"/>
      <c r="N330" s="515"/>
    </row>
    <row r="331" spans="1:14" s="453" customFormat="1" ht="17.100000000000001" customHeight="1">
      <c r="A331" s="479"/>
      <c r="B331" s="480"/>
      <c r="C331" s="481"/>
      <c r="D331" s="928" t="s">
        <v>1258</v>
      </c>
      <c r="E331" s="929">
        <v>64</v>
      </c>
      <c r="F331" s="924"/>
      <c r="G331" s="925"/>
      <c r="H331" s="485"/>
      <c r="I331" s="485"/>
      <c r="J331" s="485"/>
      <c r="K331" s="485"/>
      <c r="L331" s="485"/>
      <c r="M331" s="512"/>
      <c r="N331" s="515"/>
    </row>
    <row r="332" spans="1:14" s="453" customFormat="1" ht="17.100000000000001" customHeight="1">
      <c r="A332" s="479"/>
      <c r="B332" s="480"/>
      <c r="C332" s="481"/>
      <c r="D332" s="930" t="s">
        <v>14</v>
      </c>
      <c r="E332" s="931">
        <v>64</v>
      </c>
      <c r="F332" s="924"/>
      <c r="G332" s="925"/>
      <c r="H332" s="485"/>
      <c r="I332" s="485"/>
      <c r="J332" s="485"/>
      <c r="K332" s="485"/>
      <c r="L332" s="485"/>
      <c r="M332" s="512"/>
      <c r="N332" s="515"/>
    </row>
    <row r="333" spans="1:14" s="453" customFormat="1" ht="17.100000000000001" customHeight="1">
      <c r="A333" s="479"/>
      <c r="B333" s="480"/>
      <c r="C333" s="481"/>
      <c r="D333" s="482"/>
      <c r="E333" s="483"/>
      <c r="F333" s="484"/>
      <c r="G333" s="485"/>
      <c r="H333" s="485"/>
      <c r="I333" s="485"/>
      <c r="J333" s="485"/>
      <c r="K333" s="485"/>
      <c r="L333" s="485"/>
      <c r="M333" s="512"/>
      <c r="N333" s="515"/>
    </row>
    <row r="334" spans="1:14" s="453" customFormat="1" ht="17.100000000000001" customHeight="1">
      <c r="A334" s="479"/>
      <c r="B334" s="480"/>
      <c r="C334" s="481"/>
      <c r="D334" s="922"/>
      <c r="E334" s="1221" t="s">
        <v>92</v>
      </c>
      <c r="F334" s="1222"/>
      <c r="G334" s="1222"/>
      <c r="H334" s="1223"/>
      <c r="I334" s="932"/>
      <c r="J334" s="933"/>
      <c r="K334" s="485"/>
      <c r="L334" s="485"/>
      <c r="M334" s="512"/>
      <c r="N334" s="515"/>
    </row>
    <row r="335" spans="1:14" s="453" customFormat="1" ht="17.100000000000001" customHeight="1">
      <c r="A335" s="479"/>
      <c r="B335" s="480"/>
      <c r="C335" s="481"/>
      <c r="D335" s="926"/>
      <c r="E335" s="934" t="s">
        <v>93</v>
      </c>
      <c r="F335" s="934" t="s">
        <v>94</v>
      </c>
      <c r="G335" s="934" t="s">
        <v>95</v>
      </c>
      <c r="H335" s="934" t="s">
        <v>96</v>
      </c>
      <c r="I335" s="935"/>
      <c r="J335" s="936"/>
      <c r="K335" s="485"/>
      <c r="L335" s="485"/>
      <c r="M335" s="512"/>
      <c r="N335" s="515"/>
    </row>
    <row r="336" spans="1:14" s="453" customFormat="1" ht="17.100000000000001" customHeight="1">
      <c r="A336" s="479"/>
      <c r="B336" s="480"/>
      <c r="C336" s="481"/>
      <c r="D336" s="930" t="s">
        <v>85</v>
      </c>
      <c r="E336" s="937">
        <v>122</v>
      </c>
      <c r="F336" s="937">
        <v>0</v>
      </c>
      <c r="G336" s="937">
        <v>0</v>
      </c>
      <c r="H336" s="937">
        <v>0</v>
      </c>
      <c r="I336" s="938"/>
      <c r="J336" s="939"/>
      <c r="K336" s="485"/>
      <c r="L336" s="485"/>
      <c r="M336" s="512"/>
      <c r="N336" s="515"/>
    </row>
    <row r="337" spans="1:14" s="453" customFormat="1" ht="17.100000000000001" customHeight="1">
      <c r="A337" s="479"/>
      <c r="B337" s="480"/>
      <c r="C337" s="481"/>
      <c r="D337" s="930" t="s">
        <v>86</v>
      </c>
      <c r="E337" s="937">
        <v>81</v>
      </c>
      <c r="F337" s="937">
        <v>0</v>
      </c>
      <c r="G337" s="937">
        <v>0</v>
      </c>
      <c r="H337" s="937">
        <v>0</v>
      </c>
      <c r="I337" s="938"/>
      <c r="J337" s="939"/>
      <c r="K337" s="485"/>
      <c r="L337" s="485"/>
      <c r="M337" s="512"/>
      <c r="N337" s="515"/>
    </row>
    <row r="338" spans="1:14" s="453" customFormat="1" ht="17.100000000000001" customHeight="1">
      <c r="A338" s="479"/>
      <c r="B338" s="480"/>
      <c r="C338" s="481"/>
      <c r="D338" s="930" t="s">
        <v>87</v>
      </c>
      <c r="E338" s="937">
        <v>80</v>
      </c>
      <c r="F338" s="937">
        <v>0</v>
      </c>
      <c r="G338" s="937">
        <v>0</v>
      </c>
      <c r="H338" s="937">
        <v>0</v>
      </c>
      <c r="I338" s="938"/>
      <c r="J338" s="939"/>
      <c r="K338" s="485"/>
      <c r="L338" s="485"/>
      <c r="M338" s="512"/>
      <c r="N338" s="515"/>
    </row>
    <row r="339" spans="1:14" s="453" customFormat="1" ht="17.100000000000001" customHeight="1">
      <c r="A339" s="479"/>
      <c r="B339" s="480"/>
      <c r="C339" s="481"/>
      <c r="D339" s="930" t="s">
        <v>88</v>
      </c>
      <c r="E339" s="937">
        <v>108</v>
      </c>
      <c r="F339" s="937">
        <v>20</v>
      </c>
      <c r="G339" s="937">
        <v>0</v>
      </c>
      <c r="H339" s="937">
        <v>0</v>
      </c>
      <c r="I339" s="938"/>
      <c r="J339" s="939"/>
      <c r="K339" s="485"/>
      <c r="L339" s="485"/>
      <c r="M339" s="512"/>
      <c r="N339" s="515"/>
    </row>
    <row r="340" spans="1:14" s="453" customFormat="1" ht="17.100000000000001" customHeight="1">
      <c r="A340" s="479"/>
      <c r="B340" s="480"/>
      <c r="C340" s="481"/>
      <c r="D340" s="930" t="s">
        <v>89</v>
      </c>
      <c r="E340" s="937">
        <v>25</v>
      </c>
      <c r="F340" s="937">
        <v>0</v>
      </c>
      <c r="G340" s="937">
        <v>0</v>
      </c>
      <c r="H340" s="937">
        <v>0</v>
      </c>
      <c r="I340" s="938"/>
      <c r="J340" s="939"/>
      <c r="K340" s="485"/>
      <c r="L340" s="485"/>
      <c r="M340" s="512"/>
      <c r="N340" s="515"/>
    </row>
    <row r="341" spans="1:14" s="453" customFormat="1" ht="17.100000000000001" customHeight="1">
      <c r="A341" s="479"/>
      <c r="B341" s="480"/>
      <c r="C341" s="481"/>
      <c r="D341" s="930" t="s">
        <v>90</v>
      </c>
      <c r="E341" s="937">
        <v>40</v>
      </c>
      <c r="F341" s="937">
        <v>0</v>
      </c>
      <c r="G341" s="937">
        <v>0</v>
      </c>
      <c r="H341" s="937">
        <v>0</v>
      </c>
      <c r="I341" s="938"/>
      <c r="J341" s="939"/>
      <c r="K341" s="485"/>
      <c r="L341" s="485"/>
      <c r="M341" s="512"/>
      <c r="N341" s="515"/>
    </row>
    <row r="342" spans="1:14" s="453" customFormat="1" ht="17.100000000000001" customHeight="1">
      <c r="A342" s="479"/>
      <c r="B342" s="480"/>
      <c r="C342" s="481"/>
      <c r="D342" s="930" t="s">
        <v>91</v>
      </c>
      <c r="E342" s="937">
        <v>186</v>
      </c>
      <c r="F342" s="937">
        <v>0</v>
      </c>
      <c r="G342" s="937">
        <v>0</v>
      </c>
      <c r="H342" s="937">
        <v>0</v>
      </c>
      <c r="I342" s="938"/>
      <c r="J342" s="939"/>
      <c r="K342" s="485"/>
      <c r="L342" s="485"/>
      <c r="M342" s="512"/>
      <c r="N342" s="515"/>
    </row>
    <row r="343" spans="1:14" s="453" customFormat="1" ht="17.100000000000001" customHeight="1">
      <c r="A343" s="479"/>
      <c r="B343" s="480"/>
      <c r="C343" s="481"/>
      <c r="D343" s="940" t="s">
        <v>889</v>
      </c>
      <c r="E343" s="937">
        <v>268</v>
      </c>
      <c r="F343" s="937">
        <v>0</v>
      </c>
      <c r="G343" s="937">
        <v>0</v>
      </c>
      <c r="H343" s="937">
        <v>0</v>
      </c>
      <c r="I343" s="938"/>
      <c r="J343" s="939"/>
      <c r="K343" s="485"/>
      <c r="L343" s="485"/>
      <c r="M343" s="512"/>
      <c r="N343" s="515"/>
    </row>
    <row r="344" spans="1:14" s="453" customFormat="1" ht="17.100000000000001" customHeight="1">
      <c r="A344" s="479"/>
      <c r="B344" s="480"/>
      <c r="C344" s="481"/>
      <c r="D344" s="940" t="s">
        <v>890</v>
      </c>
      <c r="E344" s="937">
        <v>137</v>
      </c>
      <c r="F344" s="937">
        <v>30</v>
      </c>
      <c r="G344" s="937">
        <v>0</v>
      </c>
      <c r="H344" s="937">
        <v>0</v>
      </c>
      <c r="I344" s="938"/>
      <c r="J344" s="939"/>
      <c r="K344" s="485"/>
      <c r="L344" s="485"/>
      <c r="M344" s="512"/>
      <c r="N344" s="515"/>
    </row>
    <row r="345" spans="1:14" s="453" customFormat="1" ht="17.100000000000001" customHeight="1">
      <c r="A345" s="479"/>
      <c r="B345" s="480"/>
      <c r="C345" s="481"/>
      <c r="D345" s="940" t="s">
        <v>891</v>
      </c>
      <c r="E345" s="941">
        <v>0</v>
      </c>
      <c r="F345" s="941">
        <v>0</v>
      </c>
      <c r="G345" s="941">
        <v>0</v>
      </c>
      <c r="H345" s="941">
        <v>0</v>
      </c>
      <c r="I345" s="938"/>
      <c r="J345" s="939"/>
      <c r="K345" s="485"/>
      <c r="L345" s="485"/>
      <c r="M345" s="512"/>
      <c r="N345" s="515"/>
    </row>
    <row r="346" spans="1:14" s="453" customFormat="1" ht="17.100000000000001" customHeight="1">
      <c r="A346" s="479"/>
      <c r="B346" s="480"/>
      <c r="C346" s="481"/>
      <c r="D346" s="940" t="s">
        <v>892</v>
      </c>
      <c r="E346" s="937">
        <v>743</v>
      </c>
      <c r="F346" s="937">
        <v>68</v>
      </c>
      <c r="G346" s="937">
        <v>0</v>
      </c>
      <c r="H346" s="937">
        <v>0</v>
      </c>
      <c r="I346" s="938"/>
      <c r="J346" s="939"/>
      <c r="K346" s="485"/>
      <c r="L346" s="485"/>
      <c r="M346" s="512"/>
      <c r="N346" s="515"/>
    </row>
    <row r="347" spans="1:14" s="453" customFormat="1" ht="17.100000000000001" customHeight="1">
      <c r="A347" s="479"/>
      <c r="B347" s="480"/>
      <c r="C347" s="481"/>
      <c r="D347" s="940" t="s">
        <v>893</v>
      </c>
      <c r="E347" s="941">
        <v>35</v>
      </c>
      <c r="F347" s="941">
        <v>0</v>
      </c>
      <c r="G347" s="941">
        <v>0</v>
      </c>
      <c r="H347" s="941">
        <v>0</v>
      </c>
      <c r="I347" s="938"/>
      <c r="J347" s="939"/>
      <c r="K347" s="485"/>
      <c r="L347" s="485"/>
      <c r="M347" s="512"/>
      <c r="N347" s="515"/>
    </row>
    <row r="348" spans="1:14" s="453" customFormat="1" ht="17.100000000000001" customHeight="1">
      <c r="A348" s="479"/>
      <c r="B348" s="480"/>
      <c r="C348" s="481"/>
      <c r="D348" s="940" t="s">
        <v>894</v>
      </c>
      <c r="E348" s="937">
        <v>312</v>
      </c>
      <c r="F348" s="937">
        <v>77</v>
      </c>
      <c r="G348" s="937">
        <v>0</v>
      </c>
      <c r="H348" s="937">
        <v>0</v>
      </c>
      <c r="I348" s="938"/>
      <c r="J348" s="939"/>
      <c r="K348" s="485"/>
      <c r="L348" s="485"/>
      <c r="M348" s="512"/>
      <c r="N348" s="515"/>
    </row>
    <row r="349" spans="1:14" s="453" customFormat="1" ht="17.100000000000001" customHeight="1">
      <c r="A349" s="479"/>
      <c r="B349" s="480"/>
      <c r="C349" s="481"/>
      <c r="D349" s="940" t="s">
        <v>895</v>
      </c>
      <c r="E349" s="941">
        <v>42</v>
      </c>
      <c r="F349" s="941">
        <v>0</v>
      </c>
      <c r="G349" s="941">
        <v>0</v>
      </c>
      <c r="H349" s="941">
        <v>0</v>
      </c>
      <c r="I349" s="938"/>
      <c r="J349" s="939"/>
      <c r="K349" s="485"/>
      <c r="L349" s="485"/>
      <c r="M349" s="512"/>
      <c r="N349" s="515"/>
    </row>
    <row r="350" spans="1:14" s="453" customFormat="1" ht="17.100000000000001" customHeight="1">
      <c r="A350" s="479"/>
      <c r="B350" s="480"/>
      <c r="C350" s="481"/>
      <c r="D350" s="940" t="s">
        <v>896</v>
      </c>
      <c r="E350" s="937">
        <v>337</v>
      </c>
      <c r="F350" s="937">
        <v>165</v>
      </c>
      <c r="G350" s="937">
        <v>0</v>
      </c>
      <c r="H350" s="937">
        <v>0</v>
      </c>
      <c r="I350" s="938"/>
      <c r="J350" s="939"/>
      <c r="K350" s="485"/>
      <c r="L350" s="485"/>
      <c r="M350" s="512"/>
      <c r="N350" s="515"/>
    </row>
    <row r="351" spans="1:14" s="453" customFormat="1" ht="17.100000000000001" customHeight="1">
      <c r="A351" s="479"/>
      <c r="B351" s="480"/>
      <c r="C351" s="481"/>
      <c r="D351" s="940" t="s">
        <v>897</v>
      </c>
      <c r="E351" s="937">
        <v>930</v>
      </c>
      <c r="F351" s="937">
        <v>40</v>
      </c>
      <c r="G351" s="937">
        <v>0</v>
      </c>
      <c r="H351" s="937">
        <v>0</v>
      </c>
      <c r="I351" s="938"/>
      <c r="J351" s="939"/>
      <c r="K351" s="485"/>
      <c r="L351" s="485"/>
      <c r="M351" s="512"/>
      <c r="N351" s="515"/>
    </row>
    <row r="352" spans="1:14" s="453" customFormat="1" ht="17.100000000000001" customHeight="1">
      <c r="A352" s="479"/>
      <c r="B352" s="480"/>
      <c r="C352" s="481"/>
      <c r="D352" s="940" t="s">
        <v>898</v>
      </c>
      <c r="E352" s="937">
        <v>449</v>
      </c>
      <c r="F352" s="937">
        <v>0</v>
      </c>
      <c r="G352" s="937">
        <v>0</v>
      </c>
      <c r="H352" s="937">
        <v>0</v>
      </c>
      <c r="I352" s="938"/>
      <c r="J352" s="939"/>
      <c r="K352" s="485"/>
      <c r="L352" s="485"/>
      <c r="M352" s="512"/>
      <c r="N352" s="515"/>
    </row>
    <row r="353" spans="1:14" s="453" customFormat="1" ht="17.100000000000001" customHeight="1">
      <c r="A353" s="479"/>
      <c r="B353" s="480"/>
      <c r="C353" s="481"/>
      <c r="D353" s="940" t="s">
        <v>899</v>
      </c>
      <c r="E353" s="941">
        <v>146</v>
      </c>
      <c r="F353" s="941">
        <v>0</v>
      </c>
      <c r="G353" s="941">
        <v>0</v>
      </c>
      <c r="H353" s="941">
        <v>0</v>
      </c>
      <c r="I353" s="938"/>
      <c r="J353" s="939"/>
      <c r="K353" s="485"/>
      <c r="L353" s="485"/>
      <c r="M353" s="512"/>
      <c r="N353" s="515"/>
    </row>
    <row r="354" spans="1:14" s="453" customFormat="1" ht="17.100000000000001" customHeight="1">
      <c r="A354" s="479"/>
      <c r="B354" s="480"/>
      <c r="C354" s="481"/>
      <c r="D354" s="940" t="s">
        <v>900</v>
      </c>
      <c r="E354" s="941">
        <v>594</v>
      </c>
      <c r="F354" s="941">
        <v>0</v>
      </c>
      <c r="G354" s="941">
        <v>0</v>
      </c>
      <c r="H354" s="941">
        <v>0</v>
      </c>
      <c r="I354" s="938"/>
      <c r="J354" s="939"/>
      <c r="K354" s="485"/>
      <c r="L354" s="485"/>
      <c r="M354" s="512"/>
      <c r="N354" s="515"/>
    </row>
    <row r="355" spans="1:14" s="453" customFormat="1" ht="17.100000000000001" customHeight="1">
      <c r="A355" s="479"/>
      <c r="B355" s="480"/>
      <c r="C355" s="481"/>
      <c r="D355" s="940" t="s">
        <v>1302</v>
      </c>
      <c r="E355" s="937">
        <v>313</v>
      </c>
      <c r="F355" s="937">
        <v>49</v>
      </c>
      <c r="G355" s="937">
        <v>0</v>
      </c>
      <c r="H355" s="937">
        <v>0</v>
      </c>
      <c r="I355" s="938"/>
      <c r="J355" s="939"/>
      <c r="K355" s="485"/>
      <c r="L355" s="485"/>
      <c r="M355" s="512"/>
      <c r="N355" s="515"/>
    </row>
    <row r="356" spans="1:14" s="453" customFormat="1" ht="17.100000000000001" customHeight="1">
      <c r="A356" s="479"/>
      <c r="B356" s="480"/>
      <c r="C356" s="481"/>
      <c r="D356" s="928" t="s">
        <v>14</v>
      </c>
      <c r="E356" s="937">
        <v>4948</v>
      </c>
      <c r="F356" s="937">
        <v>449</v>
      </c>
      <c r="G356" s="937">
        <v>0</v>
      </c>
      <c r="H356" s="937">
        <v>0</v>
      </c>
      <c r="I356" s="938"/>
      <c r="J356" s="939"/>
      <c r="K356" s="485"/>
      <c r="L356" s="485"/>
      <c r="M356" s="512"/>
      <c r="N356" s="515"/>
    </row>
    <row r="357" spans="1:14" s="453" customFormat="1" ht="17.100000000000001" customHeight="1">
      <c r="A357" s="479"/>
      <c r="B357" s="480"/>
      <c r="C357" s="481"/>
      <c r="D357" s="482"/>
      <c r="E357" s="483"/>
      <c r="F357" s="484"/>
      <c r="G357" s="485"/>
      <c r="H357" s="485"/>
      <c r="I357" s="485"/>
      <c r="J357" s="485"/>
      <c r="K357" s="485"/>
      <c r="L357" s="485"/>
      <c r="M357" s="512"/>
      <c r="N357" s="515"/>
    </row>
    <row r="358" spans="1:14" s="453" customFormat="1" ht="17.100000000000001" customHeight="1">
      <c r="A358" s="479"/>
      <c r="B358" s="480"/>
      <c r="C358" s="481"/>
      <c r="D358" s="922"/>
      <c r="E358" s="1221" t="s">
        <v>97</v>
      </c>
      <c r="F358" s="1222"/>
      <c r="G358" s="1222"/>
      <c r="H358" s="1223"/>
      <c r="I358" s="1224" t="s">
        <v>1264</v>
      </c>
      <c r="J358" s="1223"/>
      <c r="K358" s="485"/>
      <c r="L358" s="485"/>
      <c r="M358" s="512"/>
      <c r="N358" s="515"/>
    </row>
    <row r="359" spans="1:14" s="453" customFormat="1" ht="17.100000000000001" customHeight="1">
      <c r="A359" s="479"/>
      <c r="B359" s="480"/>
      <c r="C359" s="481"/>
      <c r="D359" s="926"/>
      <c r="E359" s="934" t="s">
        <v>93</v>
      </c>
      <c r="F359" s="934" t="s">
        <v>94</v>
      </c>
      <c r="G359" s="934" t="s">
        <v>95</v>
      </c>
      <c r="H359" s="934" t="s">
        <v>96</v>
      </c>
      <c r="I359" s="934" t="s">
        <v>93</v>
      </c>
      <c r="J359" s="934" t="s">
        <v>94</v>
      </c>
      <c r="K359" s="485"/>
      <c r="L359" s="485"/>
      <c r="M359" s="512"/>
      <c r="N359" s="515"/>
    </row>
    <row r="360" spans="1:14" s="453" customFormat="1" ht="17.100000000000001" customHeight="1">
      <c r="A360" s="479"/>
      <c r="B360" s="480"/>
      <c r="C360" s="481"/>
      <c r="D360" s="930" t="s">
        <v>85</v>
      </c>
      <c r="E360" s="937">
        <v>63</v>
      </c>
      <c r="F360" s="937">
        <v>0</v>
      </c>
      <c r="G360" s="937">
        <v>0</v>
      </c>
      <c r="H360" s="937">
        <v>0</v>
      </c>
      <c r="I360" s="937">
        <v>0</v>
      </c>
      <c r="J360" s="937">
        <v>0</v>
      </c>
      <c r="K360" s="485"/>
      <c r="L360" s="485"/>
      <c r="M360" s="512"/>
      <c r="N360" s="515"/>
    </row>
    <row r="361" spans="1:14" s="453" customFormat="1" ht="17.100000000000001" customHeight="1">
      <c r="A361" s="479"/>
      <c r="B361" s="480"/>
      <c r="C361" s="481"/>
      <c r="D361" s="930" t="s">
        <v>86</v>
      </c>
      <c r="E361" s="937">
        <v>37</v>
      </c>
      <c r="F361" s="937">
        <v>0</v>
      </c>
      <c r="G361" s="937">
        <v>0</v>
      </c>
      <c r="H361" s="937">
        <v>0</v>
      </c>
      <c r="I361" s="937">
        <v>0</v>
      </c>
      <c r="J361" s="937">
        <v>0</v>
      </c>
      <c r="K361" s="485"/>
      <c r="L361" s="485"/>
      <c r="M361" s="512"/>
      <c r="N361" s="515"/>
    </row>
    <row r="362" spans="1:14" s="453" customFormat="1" ht="17.100000000000001" customHeight="1">
      <c r="A362" s="479"/>
      <c r="B362" s="480"/>
      <c r="C362" s="481"/>
      <c r="D362" s="930" t="s">
        <v>87</v>
      </c>
      <c r="E362" s="937">
        <v>84</v>
      </c>
      <c r="F362" s="937">
        <v>0</v>
      </c>
      <c r="G362" s="937">
        <v>0</v>
      </c>
      <c r="H362" s="937">
        <v>0</v>
      </c>
      <c r="I362" s="937">
        <v>0</v>
      </c>
      <c r="J362" s="937">
        <v>0</v>
      </c>
      <c r="K362" s="485"/>
      <c r="L362" s="485"/>
      <c r="M362" s="512"/>
      <c r="N362" s="515"/>
    </row>
    <row r="363" spans="1:14" s="453" customFormat="1" ht="17.100000000000001" customHeight="1">
      <c r="A363" s="479"/>
      <c r="B363" s="480"/>
      <c r="C363" s="481"/>
      <c r="D363" s="930" t="s">
        <v>88</v>
      </c>
      <c r="E363" s="937">
        <v>0</v>
      </c>
      <c r="F363" s="937">
        <v>33</v>
      </c>
      <c r="G363" s="937">
        <v>0</v>
      </c>
      <c r="H363" s="937">
        <v>0</v>
      </c>
      <c r="I363" s="937">
        <v>0</v>
      </c>
      <c r="J363" s="937">
        <v>0</v>
      </c>
      <c r="K363" s="485"/>
      <c r="L363" s="485"/>
      <c r="M363" s="512"/>
      <c r="N363" s="515"/>
    </row>
    <row r="364" spans="1:14" s="453" customFormat="1" ht="17.100000000000001" customHeight="1">
      <c r="A364" s="479"/>
      <c r="B364" s="480"/>
      <c r="C364" s="481"/>
      <c r="D364" s="930" t="s">
        <v>89</v>
      </c>
      <c r="E364" s="937">
        <v>67</v>
      </c>
      <c r="F364" s="937">
        <v>0</v>
      </c>
      <c r="G364" s="937">
        <v>0</v>
      </c>
      <c r="H364" s="937">
        <v>0</v>
      </c>
      <c r="I364" s="937">
        <v>0</v>
      </c>
      <c r="J364" s="937">
        <v>0</v>
      </c>
      <c r="K364" s="485"/>
      <c r="L364" s="485"/>
      <c r="M364" s="512"/>
      <c r="N364" s="515"/>
    </row>
    <row r="365" spans="1:14" s="453" customFormat="1" ht="17.100000000000001" customHeight="1">
      <c r="A365" s="479"/>
      <c r="B365" s="480"/>
      <c r="C365" s="481"/>
      <c r="D365" s="930" t="s">
        <v>90</v>
      </c>
      <c r="E365" s="937">
        <v>80</v>
      </c>
      <c r="F365" s="937">
        <v>191</v>
      </c>
      <c r="G365" s="937">
        <v>0</v>
      </c>
      <c r="H365" s="937">
        <v>0</v>
      </c>
      <c r="I365" s="937">
        <v>0</v>
      </c>
      <c r="J365" s="937">
        <v>80</v>
      </c>
      <c r="K365" s="485"/>
      <c r="L365" s="485"/>
      <c r="M365" s="512"/>
      <c r="N365" s="515"/>
    </row>
    <row r="366" spans="1:14" s="453" customFormat="1" ht="17.100000000000001" customHeight="1">
      <c r="A366" s="479"/>
      <c r="B366" s="480"/>
      <c r="C366" s="481"/>
      <c r="D366" s="930" t="s">
        <v>91</v>
      </c>
      <c r="E366" s="937">
        <v>167</v>
      </c>
      <c r="F366" s="937">
        <v>33</v>
      </c>
      <c r="G366" s="937">
        <v>0</v>
      </c>
      <c r="H366" s="937">
        <v>0</v>
      </c>
      <c r="I366" s="937">
        <v>0</v>
      </c>
      <c r="J366" s="937">
        <v>0</v>
      </c>
      <c r="K366" s="485"/>
      <c r="L366" s="485"/>
      <c r="M366" s="512"/>
      <c r="N366" s="515"/>
    </row>
    <row r="367" spans="1:14" s="453" customFormat="1" ht="17.100000000000001" customHeight="1">
      <c r="A367" s="479"/>
      <c r="B367" s="480"/>
      <c r="C367" s="481"/>
      <c r="D367" s="940" t="s">
        <v>889</v>
      </c>
      <c r="E367" s="937">
        <v>201</v>
      </c>
      <c r="F367" s="937">
        <v>41</v>
      </c>
      <c r="G367" s="937">
        <v>0</v>
      </c>
      <c r="H367" s="937">
        <v>0</v>
      </c>
      <c r="I367" s="937">
        <v>0</v>
      </c>
      <c r="J367" s="937">
        <v>0</v>
      </c>
      <c r="K367" s="485"/>
      <c r="L367" s="485"/>
      <c r="M367" s="512"/>
      <c r="N367" s="515"/>
    </row>
    <row r="368" spans="1:14" s="453" customFormat="1" ht="17.100000000000001" customHeight="1">
      <c r="A368" s="479"/>
      <c r="B368" s="480"/>
      <c r="C368" s="481"/>
      <c r="D368" s="940" t="s">
        <v>890</v>
      </c>
      <c r="E368" s="937">
        <v>0</v>
      </c>
      <c r="F368" s="937">
        <v>0</v>
      </c>
      <c r="G368" s="937">
        <v>0</v>
      </c>
      <c r="H368" s="937">
        <v>0</v>
      </c>
      <c r="I368" s="937">
        <v>0</v>
      </c>
      <c r="J368" s="937">
        <v>0</v>
      </c>
      <c r="K368" s="485"/>
      <c r="L368" s="485"/>
      <c r="M368" s="512"/>
      <c r="N368" s="515"/>
    </row>
    <row r="369" spans="1:14" s="453" customFormat="1" ht="17.100000000000001" customHeight="1">
      <c r="A369" s="479"/>
      <c r="B369" s="480"/>
      <c r="C369" s="481"/>
      <c r="D369" s="940" t="s">
        <v>891</v>
      </c>
      <c r="E369" s="937">
        <v>48</v>
      </c>
      <c r="F369" s="937">
        <v>0</v>
      </c>
      <c r="G369" s="937">
        <v>0</v>
      </c>
      <c r="H369" s="937">
        <v>0</v>
      </c>
      <c r="I369" s="937">
        <v>0</v>
      </c>
      <c r="J369" s="937">
        <v>0</v>
      </c>
      <c r="K369" s="485"/>
      <c r="L369" s="485"/>
      <c r="M369" s="512"/>
      <c r="N369" s="515"/>
    </row>
    <row r="370" spans="1:14" s="453" customFormat="1" ht="17.100000000000001" customHeight="1">
      <c r="A370" s="479"/>
      <c r="B370" s="480"/>
      <c r="C370" s="481"/>
      <c r="D370" s="940" t="s">
        <v>892</v>
      </c>
      <c r="E370" s="937">
        <v>0</v>
      </c>
      <c r="F370" s="937">
        <v>0</v>
      </c>
      <c r="G370" s="937">
        <v>77</v>
      </c>
      <c r="H370" s="937">
        <v>0</v>
      </c>
      <c r="I370" s="937">
        <v>0</v>
      </c>
      <c r="J370" s="937">
        <v>0</v>
      </c>
      <c r="K370" s="485"/>
      <c r="L370" s="485"/>
      <c r="M370" s="512"/>
      <c r="N370" s="515"/>
    </row>
    <row r="371" spans="1:14" s="453" customFormat="1" ht="17.100000000000001" customHeight="1">
      <c r="A371" s="479"/>
      <c r="B371" s="480"/>
      <c r="C371" s="481"/>
      <c r="D371" s="940" t="s">
        <v>893</v>
      </c>
      <c r="E371" s="937">
        <v>7</v>
      </c>
      <c r="F371" s="937">
        <v>0</v>
      </c>
      <c r="G371" s="937">
        <v>0</v>
      </c>
      <c r="H371" s="937">
        <v>0</v>
      </c>
      <c r="I371" s="937">
        <v>0</v>
      </c>
      <c r="J371" s="937">
        <v>0</v>
      </c>
      <c r="K371" s="485"/>
      <c r="L371" s="485"/>
      <c r="M371" s="512"/>
      <c r="N371" s="515"/>
    </row>
    <row r="372" spans="1:14" s="453" customFormat="1" ht="17.100000000000001" customHeight="1">
      <c r="A372" s="479"/>
      <c r="B372" s="480"/>
      <c r="C372" s="481"/>
      <c r="D372" s="940" t="s">
        <v>894</v>
      </c>
      <c r="E372" s="937">
        <v>0</v>
      </c>
      <c r="F372" s="937">
        <v>0</v>
      </c>
      <c r="G372" s="937">
        <v>0</v>
      </c>
      <c r="H372" s="937">
        <v>0</v>
      </c>
      <c r="I372" s="937">
        <v>0</v>
      </c>
      <c r="J372" s="937">
        <v>0</v>
      </c>
      <c r="K372" s="485"/>
      <c r="L372" s="485"/>
      <c r="M372" s="512"/>
      <c r="N372" s="515"/>
    </row>
    <row r="373" spans="1:14" s="453" customFormat="1" ht="17.100000000000001" customHeight="1">
      <c r="A373" s="479"/>
      <c r="B373" s="480"/>
      <c r="C373" s="481"/>
      <c r="D373" s="940" t="s">
        <v>895</v>
      </c>
      <c r="E373" s="937">
        <v>0</v>
      </c>
      <c r="F373" s="937">
        <v>0</v>
      </c>
      <c r="G373" s="937">
        <v>0</v>
      </c>
      <c r="H373" s="937">
        <v>0</v>
      </c>
      <c r="I373" s="937">
        <v>0</v>
      </c>
      <c r="J373" s="937">
        <v>0</v>
      </c>
      <c r="K373" s="485"/>
      <c r="L373" s="485"/>
      <c r="M373" s="512"/>
      <c r="N373" s="515"/>
    </row>
    <row r="374" spans="1:14" s="453" customFormat="1" ht="17.100000000000001" customHeight="1">
      <c r="A374" s="479"/>
      <c r="B374" s="480"/>
      <c r="C374" s="481"/>
      <c r="D374" s="940" t="s">
        <v>896</v>
      </c>
      <c r="E374" s="937">
        <v>138</v>
      </c>
      <c r="F374" s="937">
        <v>93</v>
      </c>
      <c r="G374" s="937">
        <v>0</v>
      </c>
      <c r="H374" s="937">
        <v>0</v>
      </c>
      <c r="I374" s="937">
        <v>0</v>
      </c>
      <c r="J374" s="937">
        <v>0</v>
      </c>
      <c r="K374" s="485"/>
      <c r="L374" s="485"/>
      <c r="M374" s="512"/>
      <c r="N374" s="515"/>
    </row>
    <row r="375" spans="1:14" s="453" customFormat="1" ht="17.100000000000001" customHeight="1">
      <c r="A375" s="479"/>
      <c r="B375" s="480"/>
      <c r="C375" s="481"/>
      <c r="D375" s="940" t="s">
        <v>897</v>
      </c>
      <c r="E375" s="937">
        <v>112</v>
      </c>
      <c r="F375" s="937">
        <v>94</v>
      </c>
      <c r="G375" s="937">
        <v>160</v>
      </c>
      <c r="H375" s="937">
        <v>59</v>
      </c>
      <c r="I375" s="937">
        <v>0</v>
      </c>
      <c r="J375" s="937">
        <v>0</v>
      </c>
      <c r="K375" s="485"/>
      <c r="L375" s="485"/>
      <c r="M375" s="512"/>
      <c r="N375" s="515"/>
    </row>
    <row r="376" spans="1:14" s="453" customFormat="1" ht="17.100000000000001" customHeight="1">
      <c r="A376" s="479"/>
      <c r="B376" s="480"/>
      <c r="C376" s="481"/>
      <c r="D376" s="940" t="s">
        <v>898</v>
      </c>
      <c r="E376" s="937">
        <v>0</v>
      </c>
      <c r="F376" s="937">
        <v>94</v>
      </c>
      <c r="G376" s="937">
        <v>0</v>
      </c>
      <c r="H376" s="937">
        <v>0</v>
      </c>
      <c r="I376" s="937">
        <v>0</v>
      </c>
      <c r="J376" s="937">
        <v>0</v>
      </c>
      <c r="K376" s="485"/>
      <c r="L376" s="485"/>
      <c r="M376" s="512"/>
      <c r="N376" s="515"/>
    </row>
    <row r="377" spans="1:14" s="453" customFormat="1" ht="17.100000000000001" customHeight="1">
      <c r="A377" s="479"/>
      <c r="B377" s="480"/>
      <c r="C377" s="481"/>
      <c r="D377" s="940" t="s">
        <v>899</v>
      </c>
      <c r="E377" s="937">
        <v>0</v>
      </c>
      <c r="F377" s="937">
        <v>0</v>
      </c>
      <c r="G377" s="937">
        <v>0</v>
      </c>
      <c r="H377" s="937">
        <v>0</v>
      </c>
      <c r="I377" s="937">
        <v>0</v>
      </c>
      <c r="J377" s="937">
        <v>0</v>
      </c>
      <c r="K377" s="485"/>
      <c r="L377" s="485"/>
      <c r="M377" s="512"/>
      <c r="N377" s="515"/>
    </row>
    <row r="378" spans="1:14" s="453" customFormat="1" ht="17.100000000000001" customHeight="1">
      <c r="A378" s="479"/>
      <c r="B378" s="480"/>
      <c r="C378" s="481"/>
      <c r="D378" s="940" t="s">
        <v>900</v>
      </c>
      <c r="E378" s="937">
        <v>0</v>
      </c>
      <c r="F378" s="937">
        <v>0</v>
      </c>
      <c r="G378" s="937">
        <v>0</v>
      </c>
      <c r="H378" s="937">
        <v>0</v>
      </c>
      <c r="I378" s="937">
        <v>0</v>
      </c>
      <c r="J378" s="937">
        <v>0</v>
      </c>
      <c r="K378" s="485"/>
      <c r="L378" s="485"/>
      <c r="M378" s="512"/>
      <c r="N378" s="515"/>
    </row>
    <row r="379" spans="1:14" s="453" customFormat="1" ht="17.100000000000001" customHeight="1">
      <c r="A379" s="479"/>
      <c r="B379" s="480"/>
      <c r="C379" s="481"/>
      <c r="D379" s="940" t="s">
        <v>1302</v>
      </c>
      <c r="E379" s="941">
        <v>94</v>
      </c>
      <c r="F379" s="941">
        <v>20</v>
      </c>
      <c r="G379" s="941">
        <v>0</v>
      </c>
      <c r="H379" s="941">
        <v>0</v>
      </c>
      <c r="I379" s="941">
        <v>0</v>
      </c>
      <c r="J379" s="941">
        <v>0</v>
      </c>
      <c r="K379" s="485"/>
      <c r="L379" s="485"/>
      <c r="M379" s="512"/>
      <c r="N379" s="515"/>
    </row>
    <row r="380" spans="1:14" s="453" customFormat="1" ht="17.100000000000001" customHeight="1">
      <c r="A380" s="479"/>
      <c r="B380" s="480"/>
      <c r="C380" s="481"/>
      <c r="D380" s="930" t="s">
        <v>14</v>
      </c>
      <c r="E380" s="937">
        <v>1098</v>
      </c>
      <c r="F380" s="937">
        <v>599</v>
      </c>
      <c r="G380" s="937">
        <v>237</v>
      </c>
      <c r="H380" s="937">
        <v>59</v>
      </c>
      <c r="I380" s="937">
        <v>0</v>
      </c>
      <c r="J380" s="937">
        <v>80</v>
      </c>
      <c r="K380" s="485"/>
      <c r="L380" s="485"/>
      <c r="M380" s="512"/>
      <c r="N380" s="515"/>
    </row>
    <row r="381" spans="1:14" s="453" customFormat="1" ht="17.100000000000001" customHeight="1">
      <c r="A381" s="479"/>
      <c r="B381" s="480"/>
      <c r="C381" s="481"/>
      <c r="D381" s="482"/>
      <c r="E381" s="483"/>
      <c r="F381" s="484"/>
      <c r="G381" s="485"/>
      <c r="H381" s="485"/>
      <c r="I381" s="485"/>
      <c r="J381" s="485"/>
      <c r="K381" s="485"/>
      <c r="L381" s="485"/>
      <c r="M381" s="512"/>
      <c r="N381" s="515"/>
    </row>
    <row r="382" spans="1:14" s="453" customFormat="1" ht="17.100000000000001" customHeight="1">
      <c r="A382" s="479"/>
      <c r="B382" s="480"/>
      <c r="C382" s="481"/>
      <c r="D382" s="922"/>
      <c r="E382" s="1221" t="s">
        <v>98</v>
      </c>
      <c r="F382" s="1222"/>
      <c r="G382" s="1222"/>
      <c r="H382" s="932"/>
      <c r="I382" s="933"/>
      <c r="J382" s="933"/>
      <c r="K382" s="485"/>
      <c r="L382" s="485"/>
      <c r="M382" s="512"/>
      <c r="N382" s="515"/>
    </row>
    <row r="383" spans="1:14" s="453" customFormat="1" ht="17.100000000000001" customHeight="1">
      <c r="A383" s="479"/>
      <c r="B383" s="480"/>
      <c r="C383" s="481"/>
      <c r="D383" s="926"/>
      <c r="E383" s="934" t="s">
        <v>99</v>
      </c>
      <c r="F383" s="934" t="s">
        <v>100</v>
      </c>
      <c r="G383" s="948" t="s">
        <v>101</v>
      </c>
      <c r="H383" s="935"/>
      <c r="I383" s="936"/>
      <c r="J383" s="936"/>
      <c r="K383" s="485"/>
      <c r="L383" s="485"/>
      <c r="M383" s="512"/>
      <c r="N383" s="515"/>
    </row>
    <row r="384" spans="1:14" s="453" customFormat="1" ht="17.100000000000001" customHeight="1">
      <c r="A384" s="479"/>
      <c r="B384" s="480"/>
      <c r="C384" s="481"/>
      <c r="D384" s="930" t="s">
        <v>14</v>
      </c>
      <c r="E384" s="942">
        <v>264</v>
      </c>
      <c r="F384" s="942">
        <v>7</v>
      </c>
      <c r="G384" s="931">
        <v>3</v>
      </c>
      <c r="H384" s="949"/>
      <c r="I384" s="943"/>
      <c r="J384" s="943"/>
      <c r="K384" s="485"/>
      <c r="L384" s="485"/>
      <c r="M384" s="512"/>
      <c r="N384" s="515"/>
    </row>
    <row r="385" spans="1:14" s="453" customFormat="1" ht="17.100000000000001" customHeight="1">
      <c r="A385" s="479"/>
      <c r="B385" s="480"/>
      <c r="C385" s="481"/>
      <c r="D385" s="482"/>
      <c r="E385" s="483"/>
      <c r="F385" s="484"/>
      <c r="G385" s="485"/>
      <c r="H385" s="485"/>
      <c r="I385" s="485"/>
      <c r="J385" s="485"/>
      <c r="K385" s="485"/>
      <c r="L385" s="485"/>
      <c r="M385" s="512"/>
      <c r="N385" s="515"/>
    </row>
    <row r="386" spans="1:14" s="453" customFormat="1" ht="17.100000000000001" customHeight="1">
      <c r="A386" s="479"/>
      <c r="B386" s="480"/>
      <c r="C386" s="481"/>
      <c r="D386" s="944" t="s">
        <v>102</v>
      </c>
      <c r="E386" s="945">
        <v>534</v>
      </c>
      <c r="F386" s="484"/>
      <c r="G386" s="485"/>
      <c r="H386" s="485"/>
      <c r="I386" s="485"/>
      <c r="J386" s="485"/>
      <c r="K386" s="485"/>
      <c r="L386" s="485"/>
      <c r="M386" s="512"/>
      <c r="N386" s="515"/>
    </row>
    <row r="387" spans="1:14" s="453" customFormat="1" ht="17.100000000000001" customHeight="1">
      <c r="A387" s="479"/>
      <c r="B387" s="480"/>
      <c r="C387" s="481"/>
      <c r="D387" s="944" t="s">
        <v>103</v>
      </c>
      <c r="E387" s="946">
        <v>1587</v>
      </c>
      <c r="F387" s="484"/>
      <c r="G387" s="485"/>
      <c r="H387" s="485"/>
      <c r="I387" s="485"/>
      <c r="J387" s="485"/>
      <c r="K387" s="485"/>
      <c r="L387" s="485"/>
      <c r="M387" s="512"/>
      <c r="N387" s="515"/>
    </row>
    <row r="388" spans="1:14" s="453" customFormat="1" ht="17.100000000000001" customHeight="1">
      <c r="A388" s="479"/>
      <c r="B388" s="480"/>
      <c r="C388" s="481"/>
      <c r="D388" s="950" t="s">
        <v>1347</v>
      </c>
      <c r="E388" s="945">
        <v>3</v>
      </c>
      <c r="F388" s="484"/>
      <c r="G388" s="485"/>
      <c r="H388" s="485"/>
      <c r="I388" s="485"/>
      <c r="J388" s="485"/>
      <c r="K388" s="485"/>
      <c r="L388" s="485"/>
      <c r="M388" s="512"/>
      <c r="N388" s="515"/>
    </row>
    <row r="389" spans="1:14" s="453" customFormat="1" ht="17.100000000000001" customHeight="1">
      <c r="A389" s="479"/>
      <c r="B389" s="480"/>
      <c r="C389" s="481"/>
      <c r="D389" s="950" t="s">
        <v>1348</v>
      </c>
      <c r="E389" s="980">
        <v>5</v>
      </c>
      <c r="F389" s="484"/>
      <c r="G389" s="485"/>
      <c r="H389" s="485"/>
      <c r="I389" s="485"/>
      <c r="J389" s="485"/>
      <c r="K389" s="485"/>
      <c r="L389" s="485"/>
      <c r="M389" s="512"/>
      <c r="N389" s="515"/>
    </row>
    <row r="390" spans="1:14" s="453" customFormat="1" ht="17.100000000000001" customHeight="1">
      <c r="A390" s="479"/>
      <c r="B390" s="480"/>
      <c r="C390" s="481"/>
      <c r="D390" s="950" t="s">
        <v>1338</v>
      </c>
      <c r="E390" s="945">
        <v>1</v>
      </c>
      <c r="F390" s="484"/>
      <c r="G390" s="485"/>
      <c r="H390" s="485"/>
      <c r="I390" s="485"/>
      <c r="J390" s="485"/>
      <c r="K390" s="485"/>
      <c r="L390" s="485"/>
      <c r="M390" s="512"/>
      <c r="N390" s="515"/>
    </row>
    <row r="391" spans="1:14" s="453" customFormat="1" ht="17.100000000000001" customHeight="1">
      <c r="A391" s="479"/>
      <c r="B391" s="480"/>
      <c r="C391" s="481"/>
      <c r="D391" s="950" t="s">
        <v>1339</v>
      </c>
      <c r="E391" s="945">
        <v>1</v>
      </c>
      <c r="F391" s="484"/>
      <c r="G391" s="485"/>
      <c r="H391" s="485"/>
      <c r="I391" s="485"/>
      <c r="J391" s="485"/>
      <c r="K391" s="485"/>
      <c r="L391" s="485"/>
      <c r="M391" s="512"/>
      <c r="N391" s="515"/>
    </row>
    <row r="392" spans="1:14" s="453" customFormat="1" ht="17.100000000000001" customHeight="1">
      <c r="A392" s="479"/>
      <c r="B392" s="480"/>
      <c r="C392" s="481"/>
      <c r="D392" s="951" t="s">
        <v>1340</v>
      </c>
      <c r="E392" s="945">
        <v>8</v>
      </c>
      <c r="F392" s="947"/>
      <c r="G392" s="485"/>
      <c r="H392" s="485"/>
      <c r="I392" s="485"/>
      <c r="J392" s="485"/>
      <c r="K392" s="485"/>
      <c r="L392" s="485"/>
      <c r="M392" s="512"/>
      <c r="N392" s="515"/>
    </row>
    <row r="393" spans="1:14" s="453" customFormat="1" ht="17.100000000000001" customHeight="1">
      <c r="A393" s="479"/>
      <c r="B393" s="480"/>
      <c r="C393" s="481"/>
      <c r="D393" s="482"/>
      <c r="E393" s="483"/>
      <c r="F393" s="484"/>
      <c r="G393" s="485"/>
      <c r="H393" s="485"/>
      <c r="I393" s="485"/>
      <c r="J393" s="485"/>
      <c r="K393" s="485"/>
      <c r="L393" s="485"/>
      <c r="M393" s="512"/>
      <c r="N393" s="515"/>
    </row>
    <row r="394" spans="1:14" s="454" customFormat="1" ht="20.100000000000001" customHeight="1">
      <c r="A394" s="540"/>
      <c r="B394" s="491"/>
      <c r="C394" s="572"/>
      <c r="D394" s="491"/>
      <c r="E394" s="543"/>
      <c r="F394" s="548"/>
      <c r="G394" s="548"/>
      <c r="H394" s="548"/>
      <c r="I394" s="548"/>
      <c r="J394" s="548"/>
      <c r="K394" s="548"/>
      <c r="L394" s="565"/>
      <c r="M394" s="564"/>
      <c r="N394" s="465"/>
    </row>
    <row r="395" spans="1:14" ht="38.25" customHeight="1">
      <c r="A395" s="486">
        <v>20</v>
      </c>
      <c r="B395" s="488" t="s">
        <v>104</v>
      </c>
      <c r="C395" s="1220" t="s">
        <v>746</v>
      </c>
      <c r="D395" s="1220"/>
      <c r="E395" s="1220"/>
      <c r="F395" s="1220"/>
      <c r="G395" s="1220"/>
      <c r="H395" s="1220"/>
      <c r="I395" s="1220"/>
      <c r="J395" s="1220"/>
      <c r="K395" s="1220"/>
      <c r="L395" s="1220"/>
      <c r="M395" s="464">
        <v>273</v>
      </c>
    </row>
    <row r="396" spans="1:14" s="454" customFormat="1" ht="20.100000000000001" customHeight="1">
      <c r="A396" s="540"/>
      <c r="B396" s="487"/>
      <c r="C396" s="541"/>
      <c r="D396" s="542"/>
      <c r="E396" s="543"/>
      <c r="F396" s="573" t="s">
        <v>105</v>
      </c>
      <c r="G396" s="573"/>
      <c r="H396" s="573" t="s">
        <v>106</v>
      </c>
      <c r="I396" s="573"/>
      <c r="J396" s="573"/>
      <c r="L396" s="591"/>
      <c r="M396" s="564"/>
      <c r="N396" s="465"/>
    </row>
    <row r="397" spans="1:14" s="454" customFormat="1" ht="20.100000000000001" customHeight="1">
      <c r="A397" s="540"/>
      <c r="B397" s="574">
        <v>273</v>
      </c>
      <c r="C397" s="817" t="s">
        <v>43</v>
      </c>
      <c r="D397" s="491"/>
      <c r="E397" s="543"/>
      <c r="F397" s="548">
        <v>39</v>
      </c>
      <c r="G397" s="548" t="s">
        <v>41</v>
      </c>
      <c r="H397" s="548">
        <v>7</v>
      </c>
      <c r="I397" s="548"/>
      <c r="J397" s="548"/>
      <c r="L397" s="565"/>
      <c r="M397" s="564"/>
      <c r="N397" s="465"/>
    </row>
    <row r="398" spans="1:14" s="454" customFormat="1" ht="20.100000000000001" customHeight="1">
      <c r="A398" s="540"/>
      <c r="B398" s="559">
        <v>273</v>
      </c>
      <c r="C398" s="495" t="s">
        <v>10</v>
      </c>
      <c r="D398" s="496" t="s">
        <v>40</v>
      </c>
      <c r="E398" s="543"/>
      <c r="F398" s="548"/>
      <c r="G398" s="548"/>
      <c r="H398" s="548"/>
      <c r="I398" s="548"/>
      <c r="J398" s="548"/>
      <c r="K398" s="548"/>
      <c r="L398" s="565"/>
      <c r="M398" s="564"/>
      <c r="N398" s="465"/>
    </row>
    <row r="399" spans="1:14" s="454" customFormat="1" ht="20.100000000000001" customHeight="1">
      <c r="A399" s="540"/>
      <c r="B399" s="491"/>
      <c r="C399" s="499"/>
      <c r="D399" s="485"/>
      <c r="E399" s="457"/>
      <c r="F399" s="575"/>
      <c r="G399" s="548"/>
      <c r="H399" s="548"/>
      <c r="I399" s="548"/>
      <c r="J399" s="548"/>
      <c r="K399" s="548"/>
      <c r="L399" s="565"/>
      <c r="M399" s="564"/>
      <c r="N399" s="465"/>
    </row>
    <row r="400" spans="1:14" ht="33.75" customHeight="1">
      <c r="A400" s="486">
        <v>21</v>
      </c>
      <c r="B400" s="488" t="s">
        <v>107</v>
      </c>
      <c r="C400" s="1220" t="s">
        <v>747</v>
      </c>
      <c r="D400" s="1220"/>
      <c r="E400" s="1220"/>
      <c r="F400" s="1220"/>
      <c r="G400" s="1220"/>
      <c r="H400" s="1220"/>
      <c r="I400" s="1220"/>
      <c r="J400" s="1220"/>
      <c r="K400" s="1220"/>
      <c r="L400" s="1220"/>
      <c r="M400" s="464">
        <v>301</v>
      </c>
    </row>
    <row r="401" spans="1:14" s="454" customFormat="1" ht="20.100000000000001" customHeight="1">
      <c r="A401" s="540"/>
      <c r="B401" s="541"/>
      <c r="C401" s="542"/>
      <c r="D401" s="543"/>
      <c r="E401" s="573" t="s">
        <v>108</v>
      </c>
      <c r="F401" s="573"/>
      <c r="G401" s="573" t="s">
        <v>109</v>
      </c>
      <c r="H401" s="576"/>
      <c r="I401" s="576"/>
      <c r="J401" s="576"/>
      <c r="K401" s="576"/>
      <c r="L401" s="565"/>
      <c r="M401" s="564"/>
      <c r="N401" s="465"/>
    </row>
    <row r="402" spans="1:14" s="454" customFormat="1" ht="20.100000000000001" customHeight="1">
      <c r="A402" s="540"/>
      <c r="B402" s="574">
        <v>301</v>
      </c>
      <c r="C402" s="817" t="s">
        <v>43</v>
      </c>
      <c r="D402" s="491"/>
      <c r="E402" s="571">
        <v>7534</v>
      </c>
      <c r="F402" s="548" t="s">
        <v>110</v>
      </c>
      <c r="G402" s="548">
        <v>25</v>
      </c>
      <c r="H402" s="478"/>
      <c r="I402" s="478"/>
      <c r="J402" s="478"/>
      <c r="K402" s="478"/>
      <c r="L402" s="565"/>
      <c r="M402" s="564"/>
      <c r="N402" s="465"/>
    </row>
    <row r="403" spans="1:14" s="454" customFormat="1" ht="20.100000000000001" customHeight="1">
      <c r="A403" s="540"/>
      <c r="B403" s="559">
        <v>301</v>
      </c>
      <c r="C403" s="495" t="s">
        <v>10</v>
      </c>
      <c r="D403" s="496" t="s">
        <v>40</v>
      </c>
      <c r="E403" s="543"/>
      <c r="F403" s="548"/>
      <c r="G403" s="548"/>
      <c r="H403" s="478"/>
      <c r="I403" s="478"/>
      <c r="J403" s="478"/>
      <c r="K403" s="478"/>
      <c r="L403" s="565"/>
      <c r="M403" s="564"/>
      <c r="N403" s="465"/>
    </row>
    <row r="404" spans="1:14" s="454" customFormat="1" ht="20.100000000000001" customHeight="1">
      <c r="A404" s="540"/>
      <c r="B404" s="547"/>
      <c r="C404" s="577"/>
      <c r="D404" s="491"/>
      <c r="E404" s="543"/>
      <c r="F404" s="548"/>
      <c r="G404" s="548"/>
      <c r="H404" s="548"/>
      <c r="I404" s="548"/>
      <c r="J404" s="548"/>
      <c r="K404" s="548"/>
      <c r="L404" s="565"/>
      <c r="M404" s="564"/>
      <c r="N404" s="465"/>
    </row>
    <row r="405" spans="1:14" ht="33.75" customHeight="1">
      <c r="A405" s="486">
        <v>22</v>
      </c>
      <c r="B405" s="488" t="s">
        <v>111</v>
      </c>
      <c r="C405" s="1220" t="s">
        <v>741</v>
      </c>
      <c r="D405" s="1220"/>
      <c r="E405" s="1220"/>
      <c r="F405" s="1220"/>
      <c r="G405" s="1220"/>
      <c r="H405" s="1220"/>
      <c r="I405" s="1220"/>
      <c r="J405" s="1220"/>
      <c r="K405" s="1220"/>
      <c r="L405" s="1220"/>
      <c r="M405" s="464">
        <v>15068</v>
      </c>
    </row>
    <row r="406" spans="1:14" s="454" customFormat="1" ht="20.100000000000001" customHeight="1">
      <c r="A406" s="578"/>
      <c r="B406" s="541"/>
      <c r="C406" s="542"/>
      <c r="D406" s="543"/>
      <c r="E406" s="573" t="s">
        <v>108</v>
      </c>
      <c r="F406" s="576" t="s">
        <v>41</v>
      </c>
      <c r="G406" s="573" t="s">
        <v>112</v>
      </c>
      <c r="H406" s="576" t="s">
        <v>41</v>
      </c>
      <c r="I406" s="592" t="s">
        <v>113</v>
      </c>
      <c r="J406" s="592"/>
      <c r="K406" s="576"/>
      <c r="L406" s="591"/>
      <c r="M406" s="564"/>
      <c r="N406" s="465"/>
    </row>
    <row r="407" spans="1:14" ht="20.100000000000001" customHeight="1">
      <c r="A407" s="578"/>
      <c r="B407" s="574">
        <v>15068</v>
      </c>
      <c r="C407" s="817" t="s">
        <v>43</v>
      </c>
      <c r="D407" s="491"/>
      <c r="E407" s="571">
        <v>7534</v>
      </c>
      <c r="F407" s="548" t="s">
        <v>41</v>
      </c>
      <c r="G407" s="548">
        <v>2</v>
      </c>
      <c r="H407" s="501" t="s">
        <v>41</v>
      </c>
      <c r="I407" s="593">
        <v>1</v>
      </c>
      <c r="J407" s="593"/>
      <c r="K407" s="478"/>
      <c r="L407" s="478"/>
      <c r="M407" s="514"/>
    </row>
    <row r="408" spans="1:14" ht="20.100000000000001" customHeight="1">
      <c r="A408" s="578"/>
      <c r="B408" s="559">
        <v>15068</v>
      </c>
      <c r="C408" s="495" t="s">
        <v>383</v>
      </c>
      <c r="D408" s="496" t="s">
        <v>40</v>
      </c>
      <c r="E408" s="543"/>
      <c r="F408" s="548"/>
      <c r="G408" s="548"/>
      <c r="H408" s="478"/>
      <c r="I408" s="593"/>
      <c r="J408" s="593"/>
      <c r="K408" s="478"/>
      <c r="L408" s="478"/>
      <c r="M408" s="514"/>
    </row>
    <row r="409" spans="1:14" ht="20.100000000000001" customHeight="1">
      <c r="A409" s="578"/>
      <c r="B409" s="559"/>
      <c r="C409" s="555"/>
      <c r="D409" s="496"/>
      <c r="E409" s="543"/>
      <c r="F409" s="548"/>
      <c r="G409" s="548"/>
      <c r="H409" s="478"/>
      <c r="I409" s="593"/>
      <c r="J409" s="593"/>
      <c r="K409" s="478"/>
      <c r="L409" s="478"/>
      <c r="M409" s="514"/>
    </row>
    <row r="410" spans="1:14" ht="20.100000000000001" customHeight="1">
      <c r="A410" s="578"/>
      <c r="B410" s="559"/>
      <c r="C410" s="555"/>
      <c r="D410" s="496"/>
      <c r="E410" s="543"/>
      <c r="F410" s="548"/>
      <c r="G410" s="548"/>
      <c r="H410" s="478"/>
      <c r="I410" s="593"/>
      <c r="J410" s="593"/>
      <c r="K410" s="478"/>
      <c r="L410" s="478"/>
      <c r="M410" s="514"/>
    </row>
    <row r="411" spans="1:14" ht="36.75" customHeight="1">
      <c r="A411" s="486">
        <v>23</v>
      </c>
      <c r="B411" s="488" t="s">
        <v>114</v>
      </c>
      <c r="C411" s="1220" t="s">
        <v>745</v>
      </c>
      <c r="D411" s="1220"/>
      <c r="E411" s="1220"/>
      <c r="F411" s="1220"/>
      <c r="G411" s="1220"/>
      <c r="H411" s="1220"/>
      <c r="I411" s="1220"/>
      <c r="J411" s="1220"/>
      <c r="K411" s="1220"/>
      <c r="L411" s="1220"/>
      <c r="M411" s="464">
        <v>2972.76</v>
      </c>
    </row>
    <row r="412" spans="1:14">
      <c r="A412" s="486"/>
      <c r="B412" s="492"/>
      <c r="C412" s="579"/>
      <c r="D412" s="579"/>
      <c r="E412" s="579"/>
      <c r="F412" s="579"/>
      <c r="G412" s="579"/>
      <c r="H412" s="579"/>
      <c r="I412" s="579"/>
      <c r="J412" s="579"/>
      <c r="K412" s="579"/>
      <c r="L412" s="579"/>
    </row>
    <row r="413" spans="1:14" s="454" customFormat="1" ht="20.100000000000001" customHeight="1">
      <c r="A413" s="578"/>
      <c r="B413" s="541"/>
      <c r="C413" s="542"/>
      <c r="D413" s="580"/>
      <c r="E413" s="581"/>
      <c r="F413" s="952" t="s">
        <v>1341</v>
      </c>
      <c r="G413" s="583"/>
      <c r="H413" s="583"/>
      <c r="I413" s="583"/>
      <c r="J413" s="582" t="s">
        <v>115</v>
      </c>
      <c r="K413" s="576"/>
      <c r="L413" s="591"/>
      <c r="M413" s="564"/>
      <c r="N413" s="465"/>
    </row>
    <row r="414" spans="1:14" s="454" customFormat="1" ht="20.100000000000001" customHeight="1">
      <c r="A414" s="578"/>
      <c r="B414" s="547">
        <v>1918</v>
      </c>
      <c r="C414" s="836" t="s">
        <v>43</v>
      </c>
      <c r="D414" s="584"/>
      <c r="E414" s="581"/>
      <c r="F414" s="585">
        <v>274</v>
      </c>
      <c r="G414" s="586"/>
      <c r="H414" s="586"/>
      <c r="I414" s="586" t="s">
        <v>41</v>
      </c>
      <c r="J414" s="586">
        <v>7</v>
      </c>
      <c r="K414" s="576"/>
      <c r="L414" s="591"/>
      <c r="M414" s="564"/>
      <c r="N414" s="465"/>
    </row>
    <row r="415" spans="1:14" s="454" customFormat="1" ht="20.100000000000001" customHeight="1">
      <c r="A415" s="578"/>
      <c r="B415" s="547"/>
      <c r="C415" s="836"/>
      <c r="D415" s="584"/>
      <c r="E415" s="581"/>
      <c r="F415" s="582" t="s">
        <v>51</v>
      </c>
      <c r="G415" s="583"/>
      <c r="H415" s="582" t="s">
        <v>116</v>
      </c>
      <c r="I415" s="586"/>
      <c r="J415" s="586"/>
      <c r="K415" s="576"/>
      <c r="L415" s="591"/>
      <c r="M415" s="564"/>
      <c r="N415" s="465"/>
    </row>
    <row r="416" spans="1:14" s="454" customFormat="1" ht="20.100000000000001" customHeight="1">
      <c r="A416" s="578"/>
      <c r="B416" s="997">
        <v>1054.76</v>
      </c>
      <c r="C416" s="836" t="s">
        <v>43</v>
      </c>
      <c r="D416" s="584"/>
      <c r="E416" s="581"/>
      <c r="F416" s="585">
        <v>7534</v>
      </c>
      <c r="G416" s="586" t="s">
        <v>110</v>
      </c>
      <c r="H416" s="586">
        <v>50</v>
      </c>
      <c r="I416" s="586" t="s">
        <v>41</v>
      </c>
      <c r="J416" s="586">
        <v>7</v>
      </c>
      <c r="K416" s="576"/>
      <c r="L416" s="591"/>
      <c r="M416" s="564"/>
      <c r="N416" s="465"/>
    </row>
    <row r="417" spans="1:14" ht="20.100000000000001" customHeight="1">
      <c r="A417" s="578"/>
      <c r="B417" s="559">
        <v>2972.76</v>
      </c>
      <c r="C417" s="495" t="s">
        <v>411</v>
      </c>
      <c r="D417" s="496" t="s">
        <v>40</v>
      </c>
      <c r="E417" s="543"/>
      <c r="F417" s="548"/>
      <c r="G417" s="548"/>
      <c r="H417" s="478"/>
      <c r="I417" s="593"/>
      <c r="J417" s="593"/>
      <c r="K417" s="478"/>
      <c r="L417" s="478"/>
      <c r="M417" s="514"/>
    </row>
    <row r="418" spans="1:14" ht="20.100000000000001" customHeight="1">
      <c r="A418" s="578"/>
      <c r="B418" s="559"/>
      <c r="C418" s="555"/>
      <c r="D418" s="496"/>
      <c r="E418" s="543"/>
      <c r="F418" s="548"/>
      <c r="G418" s="548"/>
      <c r="H418" s="478"/>
      <c r="I418" s="593"/>
      <c r="J418" s="593"/>
      <c r="K418" s="478"/>
      <c r="L418" s="478"/>
      <c r="M418" s="514"/>
    </row>
    <row r="419" spans="1:14" ht="20.100000000000001" customHeight="1">
      <c r="A419" s="486"/>
      <c r="B419" s="491"/>
      <c r="C419" s="481"/>
      <c r="D419" s="492"/>
      <c r="E419" s="457"/>
      <c r="F419" s="484"/>
      <c r="G419" s="478"/>
      <c r="H419" s="478"/>
      <c r="I419" s="478"/>
      <c r="J419" s="478"/>
      <c r="K419" s="478"/>
      <c r="L419" s="478"/>
      <c r="M419" s="514"/>
    </row>
    <row r="420" spans="1:14" ht="37.5" customHeight="1">
      <c r="A420" s="486">
        <v>24</v>
      </c>
      <c r="B420" s="488" t="s">
        <v>117</v>
      </c>
      <c r="C420" s="1220" t="s">
        <v>748</v>
      </c>
      <c r="D420" s="1220"/>
      <c r="E420" s="1220"/>
      <c r="F420" s="1220"/>
      <c r="G420" s="1220"/>
      <c r="H420" s="1220"/>
      <c r="I420" s="1220"/>
      <c r="J420" s="1220"/>
      <c r="K420" s="1220"/>
      <c r="L420" s="1220"/>
      <c r="M420" s="464">
        <v>1153.44</v>
      </c>
    </row>
    <row r="421" spans="1:14" ht="20.100000000000001" customHeight="1">
      <c r="A421" s="486"/>
      <c r="B421" s="491"/>
      <c r="C421" s="481"/>
      <c r="D421" s="492"/>
      <c r="E421" s="457"/>
      <c r="F421" s="494" t="s">
        <v>118</v>
      </c>
      <c r="G421" s="529"/>
      <c r="H421" s="529"/>
      <c r="I421" s="529"/>
      <c r="J421" s="529"/>
      <c r="K421" s="494"/>
      <c r="L421" s="494"/>
      <c r="M421" s="531"/>
    </row>
    <row r="422" spans="1:14" ht="20.100000000000001" customHeight="1">
      <c r="A422" s="486"/>
      <c r="B422" s="557">
        <v>1153.44</v>
      </c>
      <c r="C422" s="499" t="s">
        <v>43</v>
      </c>
      <c r="D422" s="485" t="s">
        <v>119</v>
      </c>
      <c r="E422" s="457"/>
      <c r="F422" s="525">
        <v>534</v>
      </c>
      <c r="G422" s="501" t="s">
        <v>41</v>
      </c>
      <c r="H422" s="506">
        <v>1.8</v>
      </c>
      <c r="I422" s="516" t="s">
        <v>41</v>
      </c>
      <c r="J422" s="506">
        <v>1.2</v>
      </c>
      <c r="K422" s="516" t="s">
        <v>41</v>
      </c>
      <c r="L422" s="506">
        <v>1</v>
      </c>
      <c r="M422" s="531"/>
    </row>
    <row r="423" spans="1:14" ht="20.100000000000001" customHeight="1">
      <c r="A423" s="486"/>
      <c r="B423" s="559">
        <v>1153.44</v>
      </c>
      <c r="C423" s="495" t="s">
        <v>437</v>
      </c>
      <c r="D423" s="496" t="s">
        <v>40</v>
      </c>
      <c r="E423" s="543"/>
      <c r="F423" s="501"/>
      <c r="G423" s="587"/>
      <c r="H423" s="501"/>
      <c r="I423" s="587"/>
      <c r="J423" s="587"/>
      <c r="K423" s="587"/>
      <c r="L423" s="516"/>
      <c r="M423" s="531"/>
    </row>
    <row r="424" spans="1:14" ht="20.100000000000001" customHeight="1">
      <c r="A424" s="486"/>
      <c r="B424" s="559"/>
      <c r="C424" s="555"/>
      <c r="D424" s="496"/>
      <c r="E424" s="543"/>
      <c r="F424" s="501"/>
      <c r="G424" s="587"/>
      <c r="H424" s="501"/>
      <c r="I424" s="587"/>
      <c r="J424" s="587"/>
      <c r="K424" s="587"/>
      <c r="L424" s="516"/>
      <c r="M424" s="531"/>
    </row>
    <row r="425" spans="1:14" ht="51" customHeight="1">
      <c r="A425" s="486">
        <v>25</v>
      </c>
      <c r="B425" s="488" t="s">
        <v>120</v>
      </c>
      <c r="C425" s="1216" t="s">
        <v>763</v>
      </c>
      <c r="D425" s="1216"/>
      <c r="E425" s="1216"/>
      <c r="F425" s="1216"/>
      <c r="G425" s="1216"/>
      <c r="H425" s="1216"/>
      <c r="I425" s="1216"/>
      <c r="J425" s="1216"/>
      <c r="K425" s="1216"/>
      <c r="L425" s="1216"/>
      <c r="M425" s="531">
        <v>5562.93</v>
      </c>
    </row>
    <row r="426" spans="1:14" s="963" customFormat="1" ht="15.75">
      <c r="A426" s="961"/>
      <c r="B426" s="819">
        <v>1713.96</v>
      </c>
      <c r="C426" s="820" t="s">
        <v>43</v>
      </c>
      <c r="D426" s="955" t="s">
        <v>121</v>
      </c>
      <c r="F426" s="974">
        <v>1587</v>
      </c>
      <c r="G426" s="822" t="s">
        <v>41</v>
      </c>
      <c r="H426" s="975">
        <v>1.08</v>
      </c>
      <c r="I426" s="828" t="s">
        <v>41</v>
      </c>
      <c r="J426" s="975">
        <v>1</v>
      </c>
      <c r="K426" s="954"/>
      <c r="L426" s="954"/>
      <c r="M426" s="966"/>
      <c r="N426" s="962"/>
    </row>
    <row r="427" spans="1:14" s="963" customFormat="1" ht="15.75">
      <c r="A427" s="961"/>
      <c r="B427" s="819"/>
      <c r="C427" s="820"/>
      <c r="D427" s="1177"/>
      <c r="F427" s="974"/>
      <c r="G427" s="822"/>
      <c r="H427" s="975"/>
      <c r="I427" s="828"/>
      <c r="J427" s="975"/>
      <c r="K427" s="954"/>
      <c r="L427" s="954"/>
      <c r="M427" s="966"/>
      <c r="N427" s="962"/>
    </row>
    <row r="428" spans="1:14" s="963" customFormat="1" ht="15.75" customHeight="1">
      <c r="A428" s="961"/>
      <c r="B428" s="819"/>
      <c r="C428" s="820"/>
      <c r="D428" s="1177"/>
      <c r="E428" s="1219" t="s">
        <v>1363</v>
      </c>
      <c r="F428" s="1219"/>
      <c r="G428" s="1179">
        <v>6414.9500000000025</v>
      </c>
      <c r="H428" s="975"/>
      <c r="I428" s="828"/>
      <c r="J428" s="975"/>
      <c r="K428" s="954"/>
      <c r="L428" s="954"/>
      <c r="M428" s="966"/>
      <c r="N428" s="962"/>
    </row>
    <row r="429" spans="1:14" s="963" customFormat="1" ht="15" customHeight="1">
      <c r="A429" s="961"/>
      <c r="B429" s="1179">
        <v>3848.97</v>
      </c>
      <c r="C429" s="820" t="s">
        <v>43</v>
      </c>
      <c r="D429" s="1181" t="s">
        <v>122</v>
      </c>
      <c r="E429" s="1219" t="s">
        <v>126</v>
      </c>
      <c r="F429" s="1219"/>
      <c r="G429" s="1149">
        <v>0.6</v>
      </c>
      <c r="H429" s="957" t="s">
        <v>41</v>
      </c>
      <c r="I429" s="958">
        <v>6414.9500000000025</v>
      </c>
      <c r="J429" s="959" t="s">
        <v>43</v>
      </c>
      <c r="K429" s="958">
        <v>3848.97</v>
      </c>
      <c r="L429" s="954" t="s">
        <v>125</v>
      </c>
      <c r="M429" s="966"/>
      <c r="N429" s="962"/>
    </row>
    <row r="430" spans="1:14" s="963" customFormat="1" ht="15" customHeight="1">
      <c r="A430" s="961"/>
      <c r="B430" s="1179"/>
      <c r="C430" s="820"/>
      <c r="D430" s="1177"/>
      <c r="E430" s="1177"/>
      <c r="K430" s="954"/>
      <c r="L430" s="954"/>
      <c r="M430" s="966"/>
      <c r="N430" s="962"/>
    </row>
    <row r="431" spans="1:14" ht="20.100000000000001" customHeight="1">
      <c r="A431" s="486"/>
      <c r="B431" s="1180">
        <v>5562.93</v>
      </c>
      <c r="C431" s="495" t="s">
        <v>437</v>
      </c>
      <c r="D431" s="496" t="s">
        <v>40</v>
      </c>
      <c r="E431" s="1225"/>
      <c r="F431" s="1225"/>
      <c r="G431" s="1225"/>
      <c r="H431" s="1225"/>
      <c r="I431" s="1225"/>
      <c r="J431" s="1225"/>
      <c r="K431" s="1225"/>
      <c r="L431" s="1225"/>
      <c r="M431" s="514"/>
      <c r="N431" s="489"/>
    </row>
    <row r="432" spans="1:14" ht="20.100000000000001" customHeight="1">
      <c r="A432" s="486"/>
      <c r="B432" s="559"/>
      <c r="C432" s="555"/>
      <c r="D432" s="496"/>
      <c r="E432" s="543"/>
      <c r="F432" s="501"/>
      <c r="G432" s="587"/>
      <c r="H432" s="501"/>
      <c r="I432" s="587"/>
      <c r="J432" s="587"/>
      <c r="K432" s="587"/>
      <c r="L432" s="516"/>
      <c r="M432" s="531"/>
    </row>
    <row r="433" spans="1:13" ht="42.75" customHeight="1">
      <c r="A433" s="486">
        <v>26</v>
      </c>
      <c r="B433" s="488" t="s">
        <v>123</v>
      </c>
      <c r="C433" s="1216" t="s">
        <v>764</v>
      </c>
      <c r="D433" s="1216"/>
      <c r="E433" s="1216"/>
      <c r="F433" s="1216"/>
      <c r="G433" s="1216"/>
      <c r="H433" s="1216"/>
      <c r="I433" s="1216"/>
      <c r="J433" s="1216"/>
      <c r="K433" s="1216"/>
      <c r="L433" s="1216"/>
      <c r="M433" s="531">
        <v>3725.95</v>
      </c>
    </row>
    <row r="434" spans="1:13" ht="15.75">
      <c r="A434" s="486"/>
      <c r="B434" s="559"/>
      <c r="C434" s="495"/>
      <c r="D434" s="496"/>
      <c r="E434" s="1225" t="s">
        <v>122</v>
      </c>
      <c r="F434" s="1225"/>
      <c r="G434" s="1225"/>
      <c r="H434" s="1225"/>
      <c r="I434" s="1225"/>
      <c r="J434" s="1225"/>
      <c r="K434" s="1225"/>
      <c r="L434" s="1225"/>
      <c r="M434" s="531"/>
    </row>
    <row r="435" spans="1:13" ht="15.75">
      <c r="A435" s="486"/>
      <c r="B435" s="559"/>
      <c r="C435" s="495"/>
      <c r="D435" s="496"/>
      <c r="E435" s="1219" t="s">
        <v>1363</v>
      </c>
      <c r="F435" s="1219"/>
      <c r="G435" s="953">
        <v>6209.9300000000039</v>
      </c>
      <c r="H435" s="954" t="s">
        <v>125</v>
      </c>
      <c r="I435" s="1113"/>
      <c r="J435" s="1113"/>
      <c r="K435" s="1113"/>
      <c r="L435" s="1113"/>
      <c r="M435" s="531"/>
    </row>
    <row r="436" spans="1:13" ht="15.75">
      <c r="A436" s="486"/>
      <c r="B436" s="960">
        <v>3725.95</v>
      </c>
      <c r="C436" s="495" t="s">
        <v>437</v>
      </c>
      <c r="D436" s="496" t="s">
        <v>40</v>
      </c>
      <c r="E436" s="1219" t="s">
        <v>126</v>
      </c>
      <c r="F436" s="1219"/>
      <c r="G436" s="1149">
        <v>0.6</v>
      </c>
      <c r="H436" s="957" t="s">
        <v>41</v>
      </c>
      <c r="I436" s="958">
        <v>6209.9300000000039</v>
      </c>
      <c r="J436" s="959" t="s">
        <v>43</v>
      </c>
      <c r="K436" s="958">
        <v>3725.95</v>
      </c>
      <c r="L436" s="954" t="s">
        <v>125</v>
      </c>
      <c r="M436" s="531"/>
    </row>
    <row r="437" spans="1:13">
      <c r="A437" s="486"/>
      <c r="B437" s="488"/>
      <c r="C437" s="489"/>
      <c r="D437" s="489"/>
      <c r="E437" s="489"/>
      <c r="F437" s="489"/>
      <c r="G437" s="489"/>
      <c r="H437" s="489"/>
      <c r="I437" s="489"/>
      <c r="J437" s="489"/>
      <c r="K437" s="489"/>
      <c r="L437" s="489"/>
      <c r="M437" s="531"/>
    </row>
    <row r="438" spans="1:13" ht="20.100000000000001" customHeight="1">
      <c r="A438" s="486"/>
      <c r="B438" s="559"/>
      <c r="C438" s="555"/>
      <c r="D438" s="496"/>
      <c r="E438" s="543"/>
      <c r="F438" s="501"/>
      <c r="G438" s="587"/>
      <c r="H438" s="501"/>
      <c r="I438" s="587"/>
      <c r="J438" s="587"/>
      <c r="K438" s="587"/>
      <c r="L438" s="516"/>
      <c r="M438" s="531"/>
    </row>
    <row r="439" spans="1:13" ht="39.75" customHeight="1">
      <c r="A439" s="486">
        <v>27</v>
      </c>
      <c r="B439" s="488" t="s">
        <v>124</v>
      </c>
      <c r="C439" s="1216" t="s">
        <v>765</v>
      </c>
      <c r="D439" s="1216"/>
      <c r="E439" s="1216"/>
      <c r="F439" s="1216"/>
      <c r="G439" s="1216"/>
      <c r="H439" s="1216"/>
      <c r="I439" s="1216"/>
      <c r="J439" s="1216"/>
      <c r="K439" s="1216"/>
      <c r="L439" s="1216"/>
      <c r="M439" s="531">
        <v>1309.77</v>
      </c>
    </row>
    <row r="440" spans="1:13" ht="15.75">
      <c r="A440" s="486"/>
      <c r="B440" s="455"/>
      <c r="C440" s="455"/>
      <c r="D440" s="455"/>
      <c r="E440" s="1225" t="s">
        <v>122</v>
      </c>
      <c r="F440" s="1225"/>
      <c r="G440" s="1225"/>
      <c r="H440" s="1225"/>
      <c r="I440" s="1225"/>
      <c r="J440" s="1225"/>
      <c r="K440" s="1225"/>
      <c r="L440" s="1225"/>
      <c r="M440" s="531"/>
    </row>
    <row r="441" spans="1:13" ht="15.75">
      <c r="A441" s="486"/>
      <c r="B441" s="559"/>
      <c r="C441" s="495"/>
      <c r="D441" s="496"/>
      <c r="E441" s="1219" t="s">
        <v>1363</v>
      </c>
      <c r="F441" s="1219"/>
      <c r="G441" s="953">
        <v>2258.2299999999996</v>
      </c>
      <c r="H441" s="954" t="s">
        <v>125</v>
      </c>
      <c r="I441" s="955"/>
      <c r="J441" s="955"/>
      <c r="K441" s="955"/>
      <c r="L441" s="955"/>
      <c r="M441" s="531"/>
    </row>
    <row r="442" spans="1:13" ht="15.75">
      <c r="A442" s="486"/>
      <c r="B442" s="960">
        <v>1309.77</v>
      </c>
      <c r="C442" s="495" t="s">
        <v>437</v>
      </c>
      <c r="D442" s="496" t="s">
        <v>40</v>
      </c>
      <c r="E442" s="1219" t="s">
        <v>126</v>
      </c>
      <c r="F442" s="1219"/>
      <c r="G442" s="1149">
        <v>0.57999999999999996</v>
      </c>
      <c r="H442" s="957" t="s">
        <v>41</v>
      </c>
      <c r="I442" s="958">
        <v>2258.2299999999996</v>
      </c>
      <c r="J442" s="959" t="s">
        <v>43</v>
      </c>
      <c r="K442" s="958">
        <v>1309.77</v>
      </c>
      <c r="L442" s="954" t="s">
        <v>125</v>
      </c>
      <c r="M442" s="531"/>
    </row>
    <row r="443" spans="1:13" ht="15.75">
      <c r="A443" s="486"/>
      <c r="B443" s="559"/>
      <c r="C443" s="495"/>
      <c r="D443" s="496"/>
      <c r="E443" s="856"/>
      <c r="F443" s="856"/>
      <c r="G443" s="856"/>
      <c r="H443" s="856"/>
      <c r="I443" s="856"/>
      <c r="J443" s="856"/>
      <c r="K443" s="856"/>
      <c r="L443" s="856"/>
      <c r="M443" s="531"/>
    </row>
    <row r="444" spans="1:13" ht="20.100000000000001" customHeight="1">
      <c r="A444" s="486"/>
      <c r="B444" s="559"/>
      <c r="C444" s="555"/>
      <c r="D444" s="496"/>
      <c r="E444" s="543"/>
      <c r="F444" s="501"/>
      <c r="G444" s="587"/>
      <c r="H444" s="501"/>
      <c r="I444" s="587"/>
      <c r="J444" s="587"/>
      <c r="K444" s="587"/>
      <c r="L444" s="516"/>
      <c r="M444" s="531"/>
    </row>
    <row r="445" spans="1:13" ht="40.5" customHeight="1">
      <c r="A445" s="486">
        <v>28</v>
      </c>
      <c r="B445" s="488" t="s">
        <v>127</v>
      </c>
      <c r="C445" s="1216" t="s">
        <v>766</v>
      </c>
      <c r="D445" s="1216"/>
      <c r="E445" s="1216"/>
      <c r="F445" s="1216"/>
      <c r="G445" s="1216"/>
      <c r="H445" s="1216"/>
      <c r="I445" s="1216"/>
      <c r="J445" s="1216"/>
      <c r="K445" s="1216"/>
      <c r="L445" s="1216"/>
      <c r="M445" s="531">
        <v>107.75</v>
      </c>
    </row>
    <row r="446" spans="1:13" ht="15.75">
      <c r="A446" s="486"/>
      <c r="B446" s="455"/>
      <c r="C446" s="455"/>
      <c r="D446" s="455"/>
      <c r="E446" s="1225" t="s">
        <v>122</v>
      </c>
      <c r="F446" s="1225"/>
      <c r="G446" s="1225"/>
      <c r="H446" s="1225"/>
      <c r="I446" s="1225"/>
      <c r="J446" s="1225"/>
      <c r="K446" s="1225"/>
      <c r="L446" s="1225"/>
      <c r="M446" s="531"/>
    </row>
    <row r="447" spans="1:13" ht="15.75">
      <c r="A447" s="486"/>
      <c r="B447" s="559"/>
      <c r="C447" s="495"/>
      <c r="D447" s="496"/>
      <c r="E447" s="1219" t="s">
        <v>1363</v>
      </c>
      <c r="F447" s="1219"/>
      <c r="G447" s="953">
        <v>185.79000000000002</v>
      </c>
      <c r="H447" s="954" t="s">
        <v>125</v>
      </c>
      <c r="I447" s="955"/>
      <c r="J447" s="955"/>
      <c r="K447" s="955"/>
      <c r="L447" s="955"/>
      <c r="M447" s="531"/>
    </row>
    <row r="448" spans="1:13" ht="15.75">
      <c r="A448" s="486"/>
      <c r="B448" s="960">
        <v>107.75</v>
      </c>
      <c r="C448" s="495" t="s">
        <v>437</v>
      </c>
      <c r="D448" s="496" t="s">
        <v>40</v>
      </c>
      <c r="E448" s="1219" t="s">
        <v>126</v>
      </c>
      <c r="F448" s="1219"/>
      <c r="G448" s="1149">
        <v>0.57999999999999996</v>
      </c>
      <c r="H448" s="957" t="s">
        <v>41</v>
      </c>
      <c r="I448" s="958">
        <v>185.79000000000002</v>
      </c>
      <c r="J448" s="959" t="s">
        <v>43</v>
      </c>
      <c r="K448" s="958">
        <v>107.75</v>
      </c>
      <c r="L448" s="954" t="s">
        <v>125</v>
      </c>
      <c r="M448" s="531"/>
    </row>
    <row r="449" spans="1:13" ht="20.100000000000001" customHeight="1">
      <c r="A449" s="486"/>
      <c r="B449" s="559"/>
      <c r="C449" s="555"/>
      <c r="D449" s="496"/>
      <c r="E449" s="543"/>
      <c r="F449" s="501"/>
      <c r="G449" s="587"/>
      <c r="H449" s="501"/>
      <c r="I449" s="587"/>
      <c r="J449" s="587"/>
      <c r="K449" s="587"/>
      <c r="L449" s="516"/>
      <c r="M449" s="531"/>
    </row>
    <row r="450" spans="1:13" ht="39" customHeight="1">
      <c r="A450" s="486">
        <v>29</v>
      </c>
      <c r="B450" s="488" t="s">
        <v>128</v>
      </c>
      <c r="C450" s="1216" t="s">
        <v>767</v>
      </c>
      <c r="D450" s="1216"/>
      <c r="E450" s="1216"/>
      <c r="F450" s="1216"/>
      <c r="G450" s="1216"/>
      <c r="H450" s="1216"/>
      <c r="I450" s="1216"/>
      <c r="J450" s="1216"/>
      <c r="K450" s="1216"/>
      <c r="L450" s="1216"/>
      <c r="M450" s="531">
        <v>1.83</v>
      </c>
    </row>
    <row r="451" spans="1:13" ht="15.75">
      <c r="A451" s="486"/>
      <c r="B451" s="455"/>
      <c r="C451" s="455"/>
      <c r="D451" s="455"/>
      <c r="E451" s="1225" t="s">
        <v>122</v>
      </c>
      <c r="F451" s="1225"/>
      <c r="G451" s="1225"/>
      <c r="H451" s="1225"/>
      <c r="I451" s="1225"/>
      <c r="J451" s="1225"/>
      <c r="K451" s="1225"/>
      <c r="L451" s="1225"/>
      <c r="M451" s="531"/>
    </row>
    <row r="452" spans="1:13" ht="15.75">
      <c r="A452" s="486"/>
      <c r="B452" s="488"/>
      <c r="C452" s="489"/>
      <c r="D452" s="489"/>
      <c r="E452" s="1219" t="s">
        <v>1363</v>
      </c>
      <c r="F452" s="1219"/>
      <c r="G452" s="953">
        <v>3.17</v>
      </c>
      <c r="H452" s="954" t="s">
        <v>125</v>
      </c>
      <c r="I452" s="955"/>
      <c r="J452" s="955"/>
      <c r="K452" s="955"/>
      <c r="L452" s="955"/>
      <c r="M452" s="531"/>
    </row>
    <row r="453" spans="1:13" ht="15.75">
      <c r="A453" s="486"/>
      <c r="B453" s="559">
        <v>1.83</v>
      </c>
      <c r="C453" s="495" t="s">
        <v>437</v>
      </c>
      <c r="D453" s="496" t="s">
        <v>40</v>
      </c>
      <c r="E453" s="1219" t="s">
        <v>126</v>
      </c>
      <c r="F453" s="1219"/>
      <c r="G453" s="1149">
        <v>0.57999999999999996</v>
      </c>
      <c r="H453" s="957" t="s">
        <v>41</v>
      </c>
      <c r="I453" s="958">
        <v>3.17</v>
      </c>
      <c r="J453" s="959" t="s">
        <v>43</v>
      </c>
      <c r="K453" s="958">
        <v>1.83</v>
      </c>
      <c r="L453" s="954" t="s">
        <v>125</v>
      </c>
      <c r="M453" s="531"/>
    </row>
    <row r="454" spans="1:13" ht="15.75">
      <c r="A454" s="486"/>
      <c r="B454" s="559"/>
      <c r="C454" s="495"/>
      <c r="D454" s="496"/>
      <c r="E454" s="1112"/>
      <c r="F454" s="1112"/>
      <c r="G454" s="956"/>
      <c r="H454" s="957"/>
      <c r="I454" s="958"/>
      <c r="J454" s="959"/>
      <c r="K454" s="958"/>
      <c r="L454" s="954"/>
      <c r="M454" s="531"/>
    </row>
    <row r="455" spans="1:13" ht="37.5" customHeight="1">
      <c r="A455" s="486">
        <v>30</v>
      </c>
      <c r="B455" s="488" t="s">
        <v>750</v>
      </c>
      <c r="C455" s="1216" t="s">
        <v>749</v>
      </c>
      <c r="D455" s="1216"/>
      <c r="E455" s="1216"/>
      <c r="F455" s="1216"/>
      <c r="G455" s="1216"/>
      <c r="H455" s="1216"/>
      <c r="I455" s="1216"/>
      <c r="J455" s="1216"/>
      <c r="K455" s="1216"/>
      <c r="L455" s="1216"/>
      <c r="M455" s="531">
        <v>5049.95</v>
      </c>
    </row>
    <row r="456" spans="1:13" ht="19.5" customHeight="1">
      <c r="A456" s="486"/>
      <c r="B456" s="488"/>
      <c r="C456" s="1114"/>
      <c r="D456" s="1114"/>
      <c r="E456" s="1146" t="s">
        <v>122</v>
      </c>
      <c r="F456" s="982"/>
      <c r="G456" s="982"/>
      <c r="H456" s="982"/>
      <c r="I456" s="982"/>
      <c r="J456" s="982"/>
      <c r="K456" s="982"/>
      <c r="L456" s="982"/>
      <c r="M456" s="531"/>
    </row>
    <row r="457" spans="1:13" ht="19.5" customHeight="1">
      <c r="A457" s="486"/>
      <c r="B457" s="488"/>
      <c r="C457" s="1173"/>
      <c r="D457" s="1175" t="s">
        <v>1383</v>
      </c>
      <c r="E457" s="1226" t="s">
        <v>1363</v>
      </c>
      <c r="F457" s="1226"/>
      <c r="G457" s="589">
        <v>6414.9500000000025</v>
      </c>
      <c r="H457" s="1173" t="s">
        <v>125</v>
      </c>
      <c r="I457" s="1174"/>
      <c r="J457" s="1174"/>
      <c r="K457" s="1174"/>
      <c r="L457" s="1174"/>
      <c r="M457" s="531"/>
    </row>
    <row r="458" spans="1:13" ht="19.5" customHeight="1">
      <c r="A458" s="486"/>
      <c r="B458" s="559"/>
      <c r="C458" s="495"/>
      <c r="D458" s="496"/>
      <c r="E458" s="1226" t="s">
        <v>126</v>
      </c>
      <c r="F458" s="1226"/>
      <c r="G458" s="1148">
        <v>0.4</v>
      </c>
      <c r="H458" s="590" t="s">
        <v>41</v>
      </c>
      <c r="I458" s="594">
        <v>6414.9500000000025</v>
      </c>
      <c r="J458" s="1147" t="s">
        <v>43</v>
      </c>
      <c r="K458" s="594">
        <v>2565.98</v>
      </c>
      <c r="L458" s="1173" t="s">
        <v>125</v>
      </c>
      <c r="M458" s="531"/>
    </row>
    <row r="459" spans="1:13" ht="19.5" customHeight="1">
      <c r="A459" s="486"/>
      <c r="B459" s="488"/>
      <c r="C459" s="1114"/>
      <c r="D459" s="1175" t="s">
        <v>1384</v>
      </c>
      <c r="E459" s="1226" t="s">
        <v>1363</v>
      </c>
      <c r="F459" s="1226"/>
      <c r="G459" s="589">
        <v>6209.9300000000039</v>
      </c>
      <c r="H459" s="1114" t="s">
        <v>125</v>
      </c>
      <c r="I459" s="1115"/>
      <c r="J459" s="1115"/>
      <c r="K459" s="1115"/>
      <c r="L459" s="1115"/>
      <c r="M459" s="531"/>
    </row>
    <row r="460" spans="1:13" ht="19.5" customHeight="1">
      <c r="A460" s="486"/>
      <c r="B460" s="559">
        <v>5049.95</v>
      </c>
      <c r="C460" s="495" t="s">
        <v>437</v>
      </c>
      <c r="D460" s="496" t="s">
        <v>40</v>
      </c>
      <c r="E460" s="1226" t="s">
        <v>126</v>
      </c>
      <c r="F460" s="1226"/>
      <c r="G460" s="1148">
        <v>0.4</v>
      </c>
      <c r="H460" s="590" t="s">
        <v>41</v>
      </c>
      <c r="I460" s="594">
        <v>6209.9300000000039</v>
      </c>
      <c r="J460" s="1147" t="s">
        <v>43</v>
      </c>
      <c r="K460" s="594">
        <v>2483.9699999999998</v>
      </c>
      <c r="L460" s="1114" t="s">
        <v>125</v>
      </c>
      <c r="M460" s="531"/>
    </row>
    <row r="461" spans="1:13" ht="19.5" customHeight="1">
      <c r="A461" s="486"/>
      <c r="B461" s="559"/>
      <c r="C461" s="555"/>
      <c r="D461" s="496"/>
      <c r="E461" s="543"/>
      <c r="F461" s="501"/>
      <c r="G461" s="587"/>
      <c r="H461" s="501"/>
      <c r="I461" s="587"/>
      <c r="J461" s="587"/>
      <c r="K461" s="587"/>
      <c r="L461" s="516"/>
      <c r="M461" s="531"/>
    </row>
    <row r="462" spans="1:13" ht="37.5" customHeight="1">
      <c r="A462" s="486">
        <v>31</v>
      </c>
      <c r="B462" s="488" t="s">
        <v>752</v>
      </c>
      <c r="C462" s="1216" t="s">
        <v>751</v>
      </c>
      <c r="D462" s="1216"/>
      <c r="E462" s="1216"/>
      <c r="F462" s="1216"/>
      <c r="G462" s="1216"/>
      <c r="H462" s="1216"/>
      <c r="I462" s="1216"/>
      <c r="J462" s="1216"/>
      <c r="K462" s="1216"/>
      <c r="L462" s="1216"/>
      <c r="M462" s="531">
        <v>903.29</v>
      </c>
    </row>
    <row r="463" spans="1:13" ht="19.5" customHeight="1">
      <c r="A463" s="486"/>
      <c r="B463" s="488"/>
      <c r="C463" s="1114"/>
      <c r="D463" s="1114"/>
      <c r="E463" s="1146" t="s">
        <v>122</v>
      </c>
      <c r="F463" s="1146"/>
      <c r="G463" s="1146"/>
      <c r="H463" s="1146"/>
      <c r="I463" s="1146"/>
      <c r="J463" s="1146"/>
      <c r="K463" s="1146"/>
      <c r="L463" s="1146"/>
      <c r="M463" s="531"/>
    </row>
    <row r="464" spans="1:13" ht="19.5" customHeight="1">
      <c r="A464" s="486"/>
      <c r="B464" s="488"/>
      <c r="C464" s="1114"/>
      <c r="D464" s="1114"/>
      <c r="E464" s="1226" t="s">
        <v>1363</v>
      </c>
      <c r="F464" s="1226"/>
      <c r="G464" s="589">
        <v>2258.2299999999996</v>
      </c>
      <c r="H464" s="1114" t="s">
        <v>125</v>
      </c>
      <c r="I464" s="1115"/>
      <c r="J464" s="1115"/>
      <c r="K464" s="1115"/>
      <c r="L464" s="1115"/>
      <c r="M464" s="531"/>
    </row>
    <row r="465" spans="1:14" ht="19.5" customHeight="1">
      <c r="A465" s="486"/>
      <c r="B465" s="559">
        <v>903.29</v>
      </c>
      <c r="C465" s="495" t="s">
        <v>437</v>
      </c>
      <c r="D465" s="496" t="s">
        <v>40</v>
      </c>
      <c r="E465" s="1226" t="s">
        <v>126</v>
      </c>
      <c r="F465" s="1226"/>
      <c r="G465" s="1148">
        <v>0.4</v>
      </c>
      <c r="H465" s="590" t="s">
        <v>41</v>
      </c>
      <c r="I465" s="594">
        <v>2258.2299999999996</v>
      </c>
      <c r="J465" s="1147" t="s">
        <v>43</v>
      </c>
      <c r="K465" s="594">
        <v>903.29</v>
      </c>
      <c r="L465" s="1114" t="s">
        <v>125</v>
      </c>
      <c r="M465" s="531"/>
    </row>
    <row r="466" spans="1:14" ht="19.5" customHeight="1">
      <c r="A466" s="486"/>
      <c r="B466" s="559"/>
      <c r="C466" s="555"/>
      <c r="D466" s="496"/>
      <c r="E466" s="543"/>
      <c r="F466" s="501"/>
      <c r="G466" s="587"/>
      <c r="H466" s="501"/>
      <c r="I466" s="587"/>
      <c r="J466" s="587"/>
      <c r="K466" s="587"/>
      <c r="L466" s="516"/>
      <c r="M466" s="531"/>
    </row>
    <row r="467" spans="1:14" ht="37.5" customHeight="1">
      <c r="A467" s="486">
        <v>32</v>
      </c>
      <c r="B467" s="488" t="s">
        <v>754</v>
      </c>
      <c r="C467" s="1216" t="s">
        <v>753</v>
      </c>
      <c r="D467" s="1216"/>
      <c r="E467" s="1216"/>
      <c r="F467" s="1216"/>
      <c r="G467" s="1216"/>
      <c r="H467" s="1216"/>
      <c r="I467" s="1216"/>
      <c r="J467" s="1216"/>
      <c r="K467" s="1216"/>
      <c r="L467" s="1216"/>
      <c r="M467" s="531">
        <v>74.31</v>
      </c>
    </row>
    <row r="468" spans="1:14" ht="19.5" customHeight="1">
      <c r="A468" s="486"/>
      <c r="B468" s="488"/>
      <c r="C468" s="1114"/>
      <c r="D468" s="1114"/>
      <c r="E468" s="1146" t="s">
        <v>122</v>
      </c>
      <c r="F468" s="1146"/>
      <c r="G468" s="1146"/>
      <c r="H468" s="1146"/>
      <c r="I468" s="1146"/>
      <c r="J468" s="1146"/>
      <c r="K468" s="1146"/>
      <c r="L468" s="1146"/>
      <c r="M468" s="531"/>
    </row>
    <row r="469" spans="1:14" ht="19.5" customHeight="1">
      <c r="A469" s="486"/>
      <c r="B469" s="488"/>
      <c r="C469" s="1114"/>
      <c r="D469" s="1114"/>
      <c r="E469" s="1226" t="s">
        <v>1363</v>
      </c>
      <c r="F469" s="1226"/>
      <c r="G469" s="589">
        <v>185.79000000000002</v>
      </c>
      <c r="H469" s="1114" t="s">
        <v>125</v>
      </c>
      <c r="I469" s="1115"/>
      <c r="J469" s="1115"/>
      <c r="K469" s="1115"/>
      <c r="L469" s="1115"/>
      <c r="M469" s="531"/>
    </row>
    <row r="470" spans="1:14" ht="19.5" customHeight="1">
      <c r="A470" s="486"/>
      <c r="B470" s="559">
        <v>74.31</v>
      </c>
      <c r="C470" s="495" t="s">
        <v>437</v>
      </c>
      <c r="D470" s="496" t="s">
        <v>40</v>
      </c>
      <c r="E470" s="1226" t="s">
        <v>126</v>
      </c>
      <c r="F470" s="1226"/>
      <c r="G470" s="1148">
        <v>0.4</v>
      </c>
      <c r="H470" s="590" t="s">
        <v>41</v>
      </c>
      <c r="I470" s="594">
        <v>185.79000000000002</v>
      </c>
      <c r="J470" s="1147" t="s">
        <v>43</v>
      </c>
      <c r="K470" s="594">
        <v>74.31</v>
      </c>
      <c r="L470" s="1114" t="s">
        <v>125</v>
      </c>
      <c r="M470" s="531"/>
    </row>
    <row r="471" spans="1:14" ht="19.5" customHeight="1">
      <c r="A471" s="486"/>
      <c r="B471" s="559"/>
      <c r="C471" s="555"/>
      <c r="D471" s="496"/>
      <c r="E471" s="543"/>
      <c r="F471" s="501"/>
      <c r="G471" s="587"/>
      <c r="H471" s="501"/>
      <c r="I471" s="587"/>
      <c r="J471" s="587"/>
      <c r="K471" s="587"/>
      <c r="L471" s="516"/>
      <c r="M471" s="531"/>
    </row>
    <row r="472" spans="1:14" ht="37.5" customHeight="1">
      <c r="A472" s="486">
        <v>33</v>
      </c>
      <c r="B472" s="488" t="s">
        <v>756</v>
      </c>
      <c r="C472" s="1216" t="s">
        <v>755</v>
      </c>
      <c r="D472" s="1216"/>
      <c r="E472" s="1216"/>
      <c r="F472" s="1216"/>
      <c r="G472" s="1216"/>
      <c r="H472" s="1216"/>
      <c r="I472" s="1216"/>
      <c r="J472" s="1216"/>
      <c r="K472" s="1216"/>
      <c r="L472" s="1216"/>
      <c r="M472" s="531">
        <v>1.26</v>
      </c>
    </row>
    <row r="473" spans="1:14" ht="19.5" customHeight="1">
      <c r="A473" s="486"/>
      <c r="B473" s="488"/>
      <c r="C473" s="1114"/>
      <c r="D473" s="1114"/>
      <c r="E473" s="1146" t="s">
        <v>122</v>
      </c>
      <c r="F473" s="1146"/>
      <c r="G473" s="1146"/>
      <c r="H473" s="1146"/>
      <c r="I473" s="1146"/>
      <c r="J473" s="1146"/>
      <c r="K473" s="1146"/>
      <c r="L473" s="1146"/>
      <c r="M473" s="531"/>
    </row>
    <row r="474" spans="1:14" ht="19.5" customHeight="1">
      <c r="A474" s="486"/>
      <c r="B474" s="488"/>
      <c r="C474" s="1114"/>
      <c r="D474" s="1114"/>
      <c r="E474" s="1226" t="s">
        <v>1363</v>
      </c>
      <c r="F474" s="1226"/>
      <c r="G474" s="589">
        <v>3.17</v>
      </c>
      <c r="H474" s="1114" t="s">
        <v>125</v>
      </c>
      <c r="I474" s="1115"/>
      <c r="J474" s="1115"/>
      <c r="K474" s="1115"/>
      <c r="L474" s="1115"/>
      <c r="M474" s="531"/>
    </row>
    <row r="475" spans="1:14" ht="19.5" customHeight="1">
      <c r="A475" s="486"/>
      <c r="B475" s="559">
        <v>1.26</v>
      </c>
      <c r="C475" s="495" t="s">
        <v>437</v>
      </c>
      <c r="D475" s="496" t="s">
        <v>40</v>
      </c>
      <c r="E475" s="1226" t="s">
        <v>126</v>
      </c>
      <c r="F475" s="1226"/>
      <c r="G475" s="1148">
        <v>0.4</v>
      </c>
      <c r="H475" s="590" t="s">
        <v>41</v>
      </c>
      <c r="I475" s="594">
        <v>3.17</v>
      </c>
      <c r="J475" s="1147" t="s">
        <v>43</v>
      </c>
      <c r="K475" s="594">
        <v>1.26</v>
      </c>
      <c r="L475" s="1114" t="s">
        <v>125</v>
      </c>
      <c r="M475" s="531"/>
    </row>
    <row r="476" spans="1:14" ht="19.5" customHeight="1">
      <c r="A476" s="486"/>
      <c r="B476" s="559"/>
      <c r="C476" s="555"/>
      <c r="D476" s="496"/>
      <c r="E476" s="543"/>
      <c r="F476" s="501"/>
      <c r="G476" s="587"/>
      <c r="H476" s="501"/>
      <c r="I476" s="587"/>
      <c r="J476" s="587"/>
      <c r="K476" s="587"/>
      <c r="L476" s="516"/>
      <c r="M476" s="531"/>
    </row>
    <row r="477" spans="1:14" ht="42" customHeight="1">
      <c r="A477" s="486">
        <v>34</v>
      </c>
      <c r="B477" s="488" t="s">
        <v>129</v>
      </c>
      <c r="C477" s="1216" t="s">
        <v>757</v>
      </c>
      <c r="D477" s="1216"/>
      <c r="E477" s="1216"/>
      <c r="F477" s="1216"/>
      <c r="G477" s="1216"/>
      <c r="H477" s="1216"/>
      <c r="I477" s="1216"/>
      <c r="J477" s="1216"/>
      <c r="K477" s="1216"/>
      <c r="L477" s="1216"/>
      <c r="M477" s="531">
        <v>45.16</v>
      </c>
    </row>
    <row r="478" spans="1:14" ht="20.100000000000001" customHeight="1">
      <c r="A478" s="486"/>
      <c r="B478" s="455"/>
      <c r="C478" s="455"/>
      <c r="D478" s="455"/>
      <c r="E478" s="1225" t="s">
        <v>122</v>
      </c>
      <c r="F478" s="1225"/>
      <c r="G478" s="1225"/>
      <c r="H478" s="1225"/>
      <c r="I478" s="1225"/>
      <c r="J478" s="1225"/>
      <c r="K478" s="1225"/>
      <c r="L478" s="1225"/>
      <c r="M478" s="1225"/>
      <c r="N478" s="1225"/>
    </row>
    <row r="479" spans="1:14" ht="20.100000000000001" customHeight="1">
      <c r="A479" s="486"/>
      <c r="B479" s="559"/>
      <c r="C479" s="555"/>
      <c r="D479" s="496"/>
      <c r="E479" s="1226" t="s">
        <v>1363</v>
      </c>
      <c r="F479" s="1226"/>
      <c r="G479" s="589">
        <v>2258.2299999999996</v>
      </c>
      <c r="H479" s="489" t="s">
        <v>125</v>
      </c>
      <c r="I479" s="588"/>
      <c r="J479" s="588"/>
      <c r="K479" s="588"/>
      <c r="L479" s="588"/>
      <c r="M479" s="512"/>
      <c r="N479" s="588"/>
    </row>
    <row r="480" spans="1:14" ht="20.100000000000001" customHeight="1">
      <c r="A480" s="486"/>
      <c r="B480" s="559">
        <v>45.16</v>
      </c>
      <c r="C480" s="495" t="s">
        <v>437</v>
      </c>
      <c r="D480" s="496" t="s">
        <v>40</v>
      </c>
      <c r="E480" s="1226" t="s">
        <v>126</v>
      </c>
      <c r="F480" s="1226"/>
      <c r="G480" s="1148">
        <v>0.02</v>
      </c>
      <c r="H480" s="590" t="s">
        <v>41</v>
      </c>
      <c r="I480" s="594">
        <v>2258.2299999999996</v>
      </c>
      <c r="J480" s="815" t="s">
        <v>43</v>
      </c>
      <c r="K480" s="594">
        <v>45.16</v>
      </c>
      <c r="L480" s="489" t="s">
        <v>125</v>
      </c>
      <c r="M480" s="512"/>
      <c r="N480" s="588"/>
    </row>
    <row r="481" spans="1:14" ht="20.100000000000001" customHeight="1">
      <c r="A481" s="486"/>
      <c r="B481" s="559"/>
      <c r="C481" s="555"/>
      <c r="D481" s="496"/>
      <c r="E481" s="543"/>
      <c r="F481" s="501"/>
      <c r="G481" s="587"/>
      <c r="H481" s="501"/>
      <c r="I481" s="587"/>
      <c r="J481" s="587"/>
      <c r="K481" s="587"/>
      <c r="L481" s="516"/>
      <c r="M481" s="531"/>
    </row>
    <row r="482" spans="1:14" ht="42" customHeight="1">
      <c r="A482" s="486">
        <v>35</v>
      </c>
      <c r="B482" s="488" t="s">
        <v>130</v>
      </c>
      <c r="C482" s="1216" t="s">
        <v>758</v>
      </c>
      <c r="D482" s="1216"/>
      <c r="E482" s="1216"/>
      <c r="F482" s="1216"/>
      <c r="G482" s="1216"/>
      <c r="H482" s="1216"/>
      <c r="I482" s="1216"/>
      <c r="J482" s="1216"/>
      <c r="K482" s="1216"/>
      <c r="L482" s="1216"/>
      <c r="M482" s="531">
        <v>3.71</v>
      </c>
    </row>
    <row r="483" spans="1:14" ht="20.100000000000001" customHeight="1">
      <c r="A483" s="486"/>
      <c r="B483" s="455"/>
      <c r="C483" s="455"/>
      <c r="D483" s="455"/>
      <c r="E483" s="1225" t="s">
        <v>122</v>
      </c>
      <c r="F483" s="1225"/>
      <c r="G483" s="1225"/>
      <c r="H483" s="1225"/>
      <c r="I483" s="1225"/>
      <c r="J483" s="1225"/>
      <c r="K483" s="1225"/>
      <c r="L483" s="1225"/>
      <c r="M483" s="1225"/>
      <c r="N483" s="1225"/>
    </row>
    <row r="484" spans="1:14" ht="20.100000000000001" customHeight="1">
      <c r="A484" s="486"/>
      <c r="B484" s="559"/>
      <c r="C484" s="555"/>
      <c r="D484" s="496"/>
      <c r="E484" s="1226" t="s">
        <v>1363</v>
      </c>
      <c r="F484" s="1226"/>
      <c r="G484" s="589">
        <v>185.79000000000002</v>
      </c>
      <c r="H484" s="489" t="s">
        <v>125</v>
      </c>
      <c r="I484" s="588"/>
      <c r="J484" s="588"/>
      <c r="K484" s="588"/>
      <c r="L484" s="588"/>
      <c r="M484" s="512"/>
      <c r="N484" s="588"/>
    </row>
    <row r="485" spans="1:14" ht="20.100000000000001" customHeight="1">
      <c r="A485" s="486"/>
      <c r="B485" s="559">
        <v>3.71</v>
      </c>
      <c r="C485" s="495" t="s">
        <v>437</v>
      </c>
      <c r="D485" s="496" t="s">
        <v>40</v>
      </c>
      <c r="E485" s="1226" t="s">
        <v>126</v>
      </c>
      <c r="F485" s="1226"/>
      <c r="G485" s="1148">
        <v>0.02</v>
      </c>
      <c r="H485" s="590" t="s">
        <v>41</v>
      </c>
      <c r="I485" s="594">
        <v>185.79000000000002</v>
      </c>
      <c r="J485" s="815" t="s">
        <v>43</v>
      </c>
      <c r="K485" s="594">
        <v>3.71</v>
      </c>
      <c r="L485" s="489" t="s">
        <v>125</v>
      </c>
      <c r="M485" s="512"/>
      <c r="N485" s="588"/>
    </row>
    <row r="486" spans="1:14" ht="20.100000000000001" customHeight="1">
      <c r="A486" s="486"/>
      <c r="B486" s="498"/>
      <c r="C486" s="499"/>
      <c r="D486" s="482"/>
      <c r="E486" s="595"/>
      <c r="F486" s="501"/>
      <c r="G486" s="587"/>
      <c r="H486" s="501"/>
      <c r="I486" s="587"/>
      <c r="J486" s="587"/>
      <c r="K486" s="587"/>
      <c r="L486" s="516"/>
      <c r="M486" s="531"/>
    </row>
    <row r="487" spans="1:14" ht="41.25" customHeight="1">
      <c r="A487" s="486">
        <v>36</v>
      </c>
      <c r="B487" s="488" t="s">
        <v>131</v>
      </c>
      <c r="C487" s="1216" t="s">
        <v>759</v>
      </c>
      <c r="D487" s="1216"/>
      <c r="E487" s="1216"/>
      <c r="F487" s="1216"/>
      <c r="G487" s="1216"/>
      <c r="H487" s="1216"/>
      <c r="I487" s="1216"/>
      <c r="J487" s="1216"/>
      <c r="K487" s="1216"/>
      <c r="L487" s="1216"/>
      <c r="M487" s="531">
        <v>0.06</v>
      </c>
    </row>
    <row r="488" spans="1:14" ht="20.100000000000001" customHeight="1">
      <c r="A488" s="486"/>
      <c r="B488" s="488"/>
      <c r="C488" s="489"/>
      <c r="D488" s="489"/>
      <c r="E488" s="1225" t="s">
        <v>122</v>
      </c>
      <c r="F488" s="1225"/>
      <c r="G488" s="1225"/>
      <c r="H488" s="1225"/>
      <c r="I488" s="1225"/>
      <c r="J488" s="1225"/>
      <c r="K488" s="1225"/>
      <c r="L488" s="1225"/>
      <c r="M488" s="1225"/>
      <c r="N488" s="1225"/>
    </row>
    <row r="489" spans="1:14" ht="20.100000000000001" customHeight="1">
      <c r="A489" s="486"/>
      <c r="B489" s="488"/>
      <c r="C489" s="489"/>
      <c r="D489" s="489"/>
      <c r="E489" s="1226" t="s">
        <v>1363</v>
      </c>
      <c r="F489" s="1226"/>
      <c r="G489" s="589">
        <v>3.17</v>
      </c>
      <c r="H489" s="489" t="s">
        <v>125</v>
      </c>
      <c r="I489" s="588"/>
      <c r="J489" s="588"/>
      <c r="K489" s="588"/>
      <c r="L489" s="588"/>
      <c r="M489" s="512"/>
      <c r="N489" s="588"/>
    </row>
    <row r="490" spans="1:14" ht="20.100000000000001" customHeight="1">
      <c r="A490" s="486"/>
      <c r="B490" s="559">
        <v>0.06</v>
      </c>
      <c r="C490" s="495" t="s">
        <v>437</v>
      </c>
      <c r="D490" s="496" t="s">
        <v>40</v>
      </c>
      <c r="E490" s="1226" t="s">
        <v>126</v>
      </c>
      <c r="F490" s="1226"/>
      <c r="G490" s="1148">
        <v>0.02</v>
      </c>
      <c r="H490" s="590" t="s">
        <v>41</v>
      </c>
      <c r="I490" s="594">
        <v>3.17</v>
      </c>
      <c r="J490" s="815" t="s">
        <v>43</v>
      </c>
      <c r="K490" s="594">
        <v>0.06</v>
      </c>
      <c r="L490" s="489" t="s">
        <v>125</v>
      </c>
      <c r="M490" s="512"/>
      <c r="N490" s="588"/>
    </row>
    <row r="491" spans="1:14" ht="20.100000000000001" customHeight="1">
      <c r="A491" s="486"/>
      <c r="B491" s="498"/>
      <c r="C491" s="499"/>
      <c r="D491" s="482"/>
      <c r="E491" s="595"/>
      <c r="F491" s="501"/>
      <c r="G491" s="587"/>
      <c r="H491" s="501"/>
      <c r="I491" s="587"/>
      <c r="J491" s="587"/>
      <c r="K491" s="587"/>
      <c r="L491" s="516"/>
      <c r="M491" s="531"/>
    </row>
    <row r="492" spans="1:14" ht="33.75" customHeight="1">
      <c r="A492" s="486">
        <v>37</v>
      </c>
      <c r="B492" s="488" t="s">
        <v>132</v>
      </c>
      <c r="C492" s="1220" t="s">
        <v>762</v>
      </c>
      <c r="D492" s="1220"/>
      <c r="E492" s="1220"/>
      <c r="F492" s="1220"/>
      <c r="G492" s="1220"/>
      <c r="H492" s="1220"/>
      <c r="I492" s="1220"/>
      <c r="J492" s="1220"/>
      <c r="K492" s="1220"/>
      <c r="L492" s="1220"/>
      <c r="M492" s="464">
        <v>8806.98</v>
      </c>
    </row>
    <row r="493" spans="1:14" s="963" customFormat="1" ht="20.100000000000001" customHeight="1">
      <c r="A493" s="961"/>
      <c r="B493" s="819">
        <v>10169.630000000001</v>
      </c>
      <c r="C493" s="821" t="s">
        <v>43</v>
      </c>
      <c r="D493" s="955" t="s">
        <v>122</v>
      </c>
      <c r="E493" s="955"/>
      <c r="F493" s="955"/>
      <c r="G493" s="955"/>
      <c r="H493" s="955"/>
      <c r="I493" s="955"/>
      <c r="J493" s="955"/>
      <c r="K493" s="955"/>
      <c r="L493" s="955"/>
      <c r="M493" s="955"/>
      <c r="N493" s="962"/>
    </row>
    <row r="494" spans="1:14" s="963" customFormat="1" ht="20.100000000000001" customHeight="1">
      <c r="A494" s="961"/>
      <c r="B494" s="819">
        <v>1153.44</v>
      </c>
      <c r="C494" s="821" t="s">
        <v>43</v>
      </c>
      <c r="D494" s="830" t="s">
        <v>119</v>
      </c>
      <c r="E494" s="821">
        <v>1153.44</v>
      </c>
      <c r="F494" s="822"/>
      <c r="G494" s="964"/>
      <c r="H494" s="822"/>
      <c r="I494" s="964"/>
      <c r="J494" s="964"/>
      <c r="K494" s="964"/>
      <c r="L494" s="965"/>
      <c r="M494" s="966"/>
      <c r="N494" s="962"/>
    </row>
    <row r="495" spans="1:14" s="963" customFormat="1" ht="20.100000000000001" customHeight="1">
      <c r="A495" s="961"/>
      <c r="B495" s="819">
        <v>1713.96</v>
      </c>
      <c r="C495" s="821" t="s">
        <v>43</v>
      </c>
      <c r="D495" s="830" t="s">
        <v>121</v>
      </c>
      <c r="E495" s="821">
        <v>1713.96</v>
      </c>
      <c r="F495" s="967"/>
      <c r="G495" s="967"/>
      <c r="H495" s="967"/>
      <c r="I495" s="967"/>
      <c r="J495" s="810"/>
      <c r="K495" s="968"/>
      <c r="L495" s="967"/>
      <c r="M495" s="966"/>
      <c r="N495" s="962"/>
    </row>
    <row r="496" spans="1:14" s="972" customFormat="1" ht="18.95" customHeight="1">
      <c r="A496" s="969"/>
      <c r="B496" s="819">
        <v>-144.18</v>
      </c>
      <c r="C496" s="820" t="s">
        <v>43</v>
      </c>
      <c r="D496" s="811" t="s">
        <v>1342</v>
      </c>
      <c r="E496" s="821">
        <v>534</v>
      </c>
      <c r="F496" s="822" t="s">
        <v>133</v>
      </c>
      <c r="G496" s="823">
        <v>0.27</v>
      </c>
      <c r="H496" s="822" t="s">
        <v>1343</v>
      </c>
      <c r="I496" s="824"/>
      <c r="J496" s="824"/>
      <c r="K496" s="824"/>
      <c r="L496" s="970"/>
      <c r="M496" s="966"/>
      <c r="N496" s="971"/>
    </row>
    <row r="497" spans="1:14" s="972" customFormat="1" ht="18.95" customHeight="1">
      <c r="A497" s="969"/>
      <c r="B497" s="973">
        <v>-311.44</v>
      </c>
      <c r="C497" s="820" t="s">
        <v>43</v>
      </c>
      <c r="D497" s="811" t="s">
        <v>134</v>
      </c>
      <c r="E497" s="821">
        <v>1587</v>
      </c>
      <c r="F497" s="822" t="s">
        <v>133</v>
      </c>
      <c r="G497" s="823">
        <v>0.19625000000000001</v>
      </c>
      <c r="H497" s="822" t="s">
        <v>135</v>
      </c>
      <c r="I497" s="824"/>
      <c r="J497" s="824"/>
      <c r="K497" s="824"/>
      <c r="L497" s="970"/>
      <c r="M497" s="966"/>
      <c r="N497" s="971"/>
    </row>
    <row r="498" spans="1:14" s="972" customFormat="1" ht="18.95" customHeight="1">
      <c r="A498" s="969"/>
      <c r="B498" s="819">
        <v>12581.410000000002</v>
      </c>
      <c r="C498" s="820"/>
      <c r="D498" s="811"/>
      <c r="E498" s="821"/>
      <c r="F498" s="822"/>
      <c r="G498" s="823"/>
      <c r="H498" s="822"/>
      <c r="I498" s="824"/>
      <c r="J498" s="824"/>
      <c r="K498" s="824"/>
      <c r="L498" s="970"/>
      <c r="M498" s="966"/>
      <c r="N498" s="971"/>
    </row>
    <row r="499" spans="1:14" ht="20.100000000000001" customHeight="1">
      <c r="A499" s="486"/>
      <c r="B499" s="570"/>
      <c r="C499" s="820"/>
      <c r="D499" s="811"/>
      <c r="E499" s="588"/>
      <c r="F499" s="588"/>
      <c r="G499" s="588"/>
      <c r="H499" s="588"/>
      <c r="I499" s="588"/>
      <c r="J499" s="588"/>
      <c r="K499" s="588"/>
      <c r="L499" s="588"/>
      <c r="M499" s="588"/>
    </row>
    <row r="500" spans="1:14" s="458" customFormat="1" ht="18.95" customHeight="1">
      <c r="A500" s="596"/>
      <c r="B500" s="559">
        <v>8806.98</v>
      </c>
      <c r="C500" s="495" t="s">
        <v>437</v>
      </c>
      <c r="D500" s="496" t="s">
        <v>40</v>
      </c>
      <c r="E500" s="525">
        <v>12581.410000000002</v>
      </c>
      <c r="F500" s="501" t="s">
        <v>133</v>
      </c>
      <c r="G500" s="597">
        <v>0.7</v>
      </c>
      <c r="H500" s="815" t="s">
        <v>43</v>
      </c>
      <c r="I500" s="594">
        <v>8806.98</v>
      </c>
      <c r="J500" s="489" t="s">
        <v>125</v>
      </c>
      <c r="K500" s="612"/>
      <c r="L500" s="613"/>
      <c r="M500" s="531"/>
      <c r="N500" s="614"/>
    </row>
    <row r="501" spans="1:14" s="458" customFormat="1" ht="18.95" customHeight="1">
      <c r="A501" s="596"/>
      <c r="B501" s="559"/>
      <c r="C501" s="495"/>
      <c r="D501" s="496"/>
      <c r="E501" s="598"/>
      <c r="F501" s="599"/>
      <c r="G501" s="600"/>
      <c r="H501" s="599"/>
      <c r="I501" s="612"/>
      <c r="J501" s="612"/>
      <c r="K501" s="612"/>
      <c r="L501" s="613"/>
      <c r="M501" s="531"/>
      <c r="N501" s="614"/>
    </row>
    <row r="502" spans="1:14" ht="33.75" customHeight="1">
      <c r="A502" s="486">
        <v>38</v>
      </c>
      <c r="B502" s="488" t="s">
        <v>136</v>
      </c>
      <c r="C502" s="1220" t="s">
        <v>761</v>
      </c>
      <c r="D502" s="1220"/>
      <c r="E502" s="1220"/>
      <c r="F502" s="1220"/>
      <c r="G502" s="1220"/>
      <c r="H502" s="1220"/>
      <c r="I502" s="1220"/>
      <c r="J502" s="1220"/>
      <c r="K502" s="1220"/>
      <c r="L502" s="1220"/>
      <c r="M502" s="464">
        <v>3793.07</v>
      </c>
    </row>
    <row r="503" spans="1:14" ht="20.100000000000001" customHeight="1">
      <c r="A503" s="486"/>
      <c r="B503" s="570">
        <v>18.649999999999999</v>
      </c>
      <c r="C503" s="820" t="s">
        <v>43</v>
      </c>
      <c r="D503" s="812" t="s">
        <v>838</v>
      </c>
      <c r="E503" s="455"/>
      <c r="F503" s="455"/>
      <c r="G503" s="455"/>
      <c r="H503" s="455"/>
      <c r="I503" s="455"/>
      <c r="J503" s="455"/>
      <c r="K503" s="588"/>
      <c r="L503" s="588"/>
      <c r="M503" s="512"/>
    </row>
    <row r="504" spans="1:14" ht="20.100000000000001" customHeight="1">
      <c r="A504" s="486"/>
      <c r="B504" s="813">
        <v>3774.42</v>
      </c>
      <c r="C504" s="820" t="s">
        <v>43</v>
      </c>
      <c r="D504" s="812" t="s">
        <v>839</v>
      </c>
      <c r="E504" s="525">
        <v>12581.410000000002</v>
      </c>
      <c r="F504" s="501" t="s">
        <v>133</v>
      </c>
      <c r="G504" s="597">
        <v>0.30000000000000004</v>
      </c>
      <c r="H504" s="815" t="s">
        <v>43</v>
      </c>
      <c r="I504" s="594">
        <v>3774.42</v>
      </c>
      <c r="J504" s="489" t="s">
        <v>137</v>
      </c>
      <c r="K504" s="588"/>
      <c r="L504" s="588"/>
      <c r="M504" s="512"/>
    </row>
    <row r="505" spans="1:14" s="458" customFormat="1" ht="18.95" customHeight="1">
      <c r="A505" s="596"/>
      <c r="B505" s="559">
        <v>3793.07</v>
      </c>
      <c r="C505" s="495" t="s">
        <v>437</v>
      </c>
      <c r="D505" s="496" t="s">
        <v>40</v>
      </c>
      <c r="K505" s="612"/>
      <c r="L505" s="613"/>
      <c r="M505" s="531"/>
      <c r="N505" s="614"/>
    </row>
    <row r="506" spans="1:14" s="458" customFormat="1" ht="18.95" customHeight="1">
      <c r="A506" s="596"/>
      <c r="B506" s="559"/>
      <c r="C506" s="495"/>
      <c r="D506" s="496"/>
      <c r="E506" s="598"/>
      <c r="F506" s="599"/>
      <c r="G506" s="600"/>
      <c r="H506" s="599"/>
      <c r="I506" s="612"/>
      <c r="J506" s="612"/>
      <c r="K506" s="612"/>
      <c r="L506" s="613"/>
      <c r="M506" s="531"/>
      <c r="N506" s="614"/>
    </row>
    <row r="507" spans="1:14" s="458" customFormat="1" ht="27" customHeight="1">
      <c r="A507" s="486">
        <v>39</v>
      </c>
      <c r="B507" s="488" t="s">
        <v>138</v>
      </c>
      <c r="C507" s="1216" t="s">
        <v>808</v>
      </c>
      <c r="D507" s="1216"/>
      <c r="E507" s="1216"/>
      <c r="F507" s="1216"/>
      <c r="G507" s="1216"/>
      <c r="H507" s="1216"/>
      <c r="I507" s="1216"/>
      <c r="J507" s="1216"/>
      <c r="K507" s="1216"/>
      <c r="L507" s="1216"/>
      <c r="M507" s="531">
        <v>1667.4599999999994</v>
      </c>
      <c r="N507" s="465"/>
    </row>
    <row r="508" spans="1:14" s="458" customFormat="1" ht="19.5" customHeight="1">
      <c r="A508" s="486"/>
      <c r="B508" s="976">
        <v>1667.4599999999994</v>
      </c>
      <c r="C508" s="827" t="s">
        <v>437</v>
      </c>
      <c r="D508" s="496" t="s">
        <v>40</v>
      </c>
      <c r="E508" s="977" t="s">
        <v>1344</v>
      </c>
      <c r="F508" s="818"/>
      <c r="G508" s="825"/>
      <c r="H508" s="818"/>
      <c r="I508" s="824"/>
      <c r="J508" s="489"/>
      <c r="K508" s="489"/>
      <c r="L508" s="489"/>
      <c r="M508" s="531"/>
      <c r="N508" s="465"/>
    </row>
    <row r="509" spans="1:14" s="458" customFormat="1" ht="19.5" customHeight="1">
      <c r="A509" s="486"/>
      <c r="B509" s="488"/>
      <c r="C509" s="489"/>
      <c r="D509" s="489"/>
      <c r="E509" s="489"/>
      <c r="F509" s="489"/>
      <c r="G509" s="489"/>
      <c r="H509" s="489"/>
      <c r="I509" s="489"/>
      <c r="J509" s="489"/>
      <c r="K509" s="489"/>
      <c r="L509" s="489"/>
      <c r="M509" s="531"/>
      <c r="N509" s="465"/>
    </row>
    <row r="510" spans="1:14" s="458" customFormat="1" ht="24.75" customHeight="1">
      <c r="A510" s="486">
        <v>40</v>
      </c>
      <c r="B510" s="488" t="s">
        <v>139</v>
      </c>
      <c r="C510" s="1216" t="s">
        <v>807</v>
      </c>
      <c r="D510" s="1216"/>
      <c r="E510" s="1216"/>
      <c r="F510" s="1216"/>
      <c r="G510" s="1216"/>
      <c r="H510" s="1216"/>
      <c r="I510" s="1216"/>
      <c r="J510" s="1216"/>
      <c r="K510" s="1216"/>
      <c r="L510" s="1216"/>
      <c r="M510" s="531">
        <v>149.12</v>
      </c>
      <c r="N510" s="465"/>
    </row>
    <row r="511" spans="1:14" s="458" customFormat="1" ht="18.95" customHeight="1">
      <c r="A511" s="596"/>
      <c r="B511" s="559">
        <v>149.12</v>
      </c>
      <c r="C511" s="495" t="s">
        <v>437</v>
      </c>
      <c r="D511" s="496" t="s">
        <v>40</v>
      </c>
      <c r="E511" s="977" t="s">
        <v>1344</v>
      </c>
      <c r="F511" s="501"/>
      <c r="G511" s="597"/>
      <c r="H511" s="815"/>
      <c r="I511" s="594"/>
      <c r="J511" s="489"/>
      <c r="K511" s="612"/>
      <c r="L511" s="613"/>
      <c r="M511" s="531"/>
      <c r="N511" s="614"/>
    </row>
    <row r="512" spans="1:14" s="458" customFormat="1" ht="18.95" customHeight="1">
      <c r="A512" s="596"/>
      <c r="B512" s="559"/>
      <c r="C512" s="555"/>
      <c r="D512" s="496"/>
      <c r="E512" s="598"/>
      <c r="F512" s="599"/>
      <c r="G512" s="600"/>
      <c r="H512" s="599"/>
      <c r="I512" s="612"/>
      <c r="J512" s="612"/>
      <c r="K512" s="612"/>
      <c r="L512" s="613"/>
      <c r="M512" s="531"/>
      <c r="N512" s="614"/>
    </row>
    <row r="513" spans="1:14" s="458" customFormat="1" ht="18.95" customHeight="1">
      <c r="A513" s="486">
        <v>41</v>
      </c>
      <c r="B513" s="488" t="s">
        <v>140</v>
      </c>
      <c r="C513" s="1216" t="s">
        <v>833</v>
      </c>
      <c r="D513" s="1216"/>
      <c r="E513" s="1216"/>
      <c r="F513" s="1216"/>
      <c r="G513" s="1216"/>
      <c r="H513" s="1216"/>
      <c r="I513" s="1216"/>
      <c r="J513" s="1216"/>
      <c r="K513" s="1216"/>
      <c r="L513" s="1216"/>
      <c r="M513" s="531">
        <v>18.649999999999999</v>
      </c>
      <c r="N513" s="465"/>
    </row>
    <row r="514" spans="1:14" s="458" customFormat="1" ht="18.95" customHeight="1">
      <c r="A514" s="486"/>
      <c r="B514" s="488"/>
      <c r="C514" s="489"/>
      <c r="E514" s="1227" t="s">
        <v>1344</v>
      </c>
      <c r="F514" s="1225"/>
      <c r="G514" s="1225"/>
      <c r="H514" s="1225"/>
      <c r="I514" s="1225"/>
      <c r="J514" s="1225"/>
      <c r="K514" s="1225"/>
      <c r="L514" s="1225"/>
      <c r="M514" s="588"/>
      <c r="N514" s="465"/>
    </row>
    <row r="515" spans="1:14" s="458" customFormat="1" ht="18.95" customHeight="1">
      <c r="A515" s="486"/>
      <c r="B515" s="557">
        <v>18.649999999999999</v>
      </c>
      <c r="C515" s="590" t="s">
        <v>43</v>
      </c>
      <c r="E515" s="525">
        <v>14.92</v>
      </c>
      <c r="F515" s="821" t="s">
        <v>41</v>
      </c>
      <c r="G515" s="821">
        <v>1.25</v>
      </c>
      <c r="H515" s="979" t="s">
        <v>1345</v>
      </c>
      <c r="I515" s="594"/>
      <c r="J515" s="489"/>
      <c r="K515" s="612"/>
      <c r="L515" s="613"/>
      <c r="M515" s="531"/>
      <c r="N515" s="465"/>
    </row>
    <row r="516" spans="1:14" s="458" customFormat="1" ht="18.95" customHeight="1">
      <c r="A516" s="486"/>
      <c r="B516" s="559">
        <v>18.649999999999999</v>
      </c>
      <c r="C516" s="495" t="s">
        <v>437</v>
      </c>
      <c r="D516" s="496" t="s">
        <v>40</v>
      </c>
      <c r="M516" s="531"/>
    </row>
    <row r="517" spans="1:14" s="453" customFormat="1" ht="20.100000000000001" customHeight="1">
      <c r="A517" s="601"/>
      <c r="B517" s="491"/>
      <c r="C517" s="602"/>
      <c r="D517" s="482"/>
      <c r="E517" s="483"/>
      <c r="F517" s="603"/>
      <c r="G517" s="481"/>
      <c r="H517" s="604"/>
      <c r="I517" s="481"/>
      <c r="J517" s="481"/>
      <c r="K517" s="604"/>
      <c r="L517" s="481"/>
      <c r="M517" s="615"/>
      <c r="N517" s="515"/>
    </row>
    <row r="518" spans="1:14" ht="51.75" customHeight="1">
      <c r="A518" s="486">
        <v>42</v>
      </c>
      <c r="B518" s="488" t="s">
        <v>141</v>
      </c>
      <c r="C518" s="1216" t="s">
        <v>774</v>
      </c>
      <c r="D518" s="1216"/>
      <c r="E518" s="1216"/>
      <c r="F518" s="1216"/>
      <c r="G518" s="1216"/>
      <c r="H518" s="1216"/>
      <c r="I518" s="1216"/>
      <c r="J518" s="1216"/>
      <c r="K518" s="1216"/>
      <c r="L518" s="1216"/>
      <c r="M518" s="464">
        <v>27349.662</v>
      </c>
    </row>
    <row r="519" spans="1:14" ht="20.100000000000001" customHeight="1">
      <c r="A519" s="486"/>
      <c r="B519" s="491"/>
      <c r="C519" s="481"/>
      <c r="D519" s="492"/>
      <c r="E519" s="457"/>
      <c r="F519" s="494" t="s">
        <v>142</v>
      </c>
      <c r="G519" s="494"/>
      <c r="H519" s="494" t="s">
        <v>143</v>
      </c>
      <c r="I519" s="478"/>
      <c r="J519" s="478"/>
      <c r="K519" s="457"/>
      <c r="L519" s="478"/>
      <c r="M519" s="514"/>
    </row>
    <row r="520" spans="1:14" ht="19.5" customHeight="1">
      <c r="A520" s="486"/>
      <c r="B520" s="498">
        <v>14557.05</v>
      </c>
      <c r="C520" s="817" t="s">
        <v>43</v>
      </c>
      <c r="D520" s="492" t="s">
        <v>144</v>
      </c>
      <c r="E520" s="457"/>
      <c r="F520" s="525">
        <v>8087.25</v>
      </c>
      <c r="G520" s="501" t="s">
        <v>41</v>
      </c>
      <c r="H520" s="516">
        <v>1.8</v>
      </c>
      <c r="I520" s="1228" t="s">
        <v>145</v>
      </c>
      <c r="J520" s="1228"/>
      <c r="K520" s="1228"/>
      <c r="L520" s="1228"/>
      <c r="M520" s="514"/>
    </row>
    <row r="521" spans="1:14" ht="20.100000000000001" customHeight="1">
      <c r="A521" s="486"/>
      <c r="B521" s="570">
        <v>12660.501000000002</v>
      </c>
      <c r="C521" s="817" t="s">
        <v>43</v>
      </c>
      <c r="D521" s="492" t="s">
        <v>1372</v>
      </c>
      <c r="E521" s="457"/>
      <c r="F521" s="525">
        <v>6028.81</v>
      </c>
      <c r="G521" s="501" t="s">
        <v>41</v>
      </c>
      <c r="H521" s="516">
        <v>2.1</v>
      </c>
      <c r="I521" s="1119"/>
      <c r="J521" s="1119"/>
      <c r="K521" s="457"/>
      <c r="L521" s="1119"/>
      <c r="M521" s="514"/>
    </row>
    <row r="522" spans="1:14" ht="20.100000000000001" customHeight="1">
      <c r="A522" s="486"/>
      <c r="B522" s="557">
        <v>132.11100000000002</v>
      </c>
      <c r="C522" s="817" t="s">
        <v>43</v>
      </c>
      <c r="D522" s="492" t="s">
        <v>146</v>
      </c>
      <c r="E522" s="457"/>
      <c r="F522" s="525">
        <v>48.93</v>
      </c>
      <c r="G522" s="501" t="s">
        <v>41</v>
      </c>
      <c r="H522" s="516">
        <v>2.7</v>
      </c>
      <c r="I522" s="478"/>
      <c r="J522" s="478"/>
      <c r="K522" s="457"/>
      <c r="L522" s="478"/>
      <c r="M522" s="514"/>
    </row>
    <row r="523" spans="1:14" ht="20.100000000000001" customHeight="1">
      <c r="A523" s="486"/>
      <c r="B523" s="559">
        <v>27349.662</v>
      </c>
      <c r="C523" s="495" t="s">
        <v>484</v>
      </c>
      <c r="D523" s="496" t="s">
        <v>40</v>
      </c>
      <c r="E523" s="543"/>
      <c r="F523" s="595"/>
      <c r="G523" s="501"/>
      <c r="H523" s="587"/>
      <c r="I523" s="478"/>
      <c r="J523" s="478"/>
      <c r="K523" s="587"/>
      <c r="L523" s="501"/>
      <c r="M523" s="514"/>
    </row>
    <row r="524" spans="1:14" s="459" customFormat="1" ht="20.100000000000001" customHeight="1">
      <c r="A524" s="486"/>
      <c r="B524" s="498"/>
      <c r="C524" s="499"/>
      <c r="D524" s="492"/>
      <c r="E524" s="457"/>
      <c r="F524" s="595"/>
      <c r="G524" s="501"/>
      <c r="H524" s="587"/>
      <c r="I524" s="478"/>
      <c r="J524" s="478"/>
      <c r="K524" s="587"/>
      <c r="L524" s="501"/>
      <c r="M524" s="514"/>
      <c r="N524" s="616"/>
    </row>
    <row r="525" spans="1:14" ht="41.25" customHeight="1">
      <c r="A525" s="486">
        <v>43</v>
      </c>
      <c r="B525" s="488" t="s">
        <v>147</v>
      </c>
      <c r="C525" s="1216" t="s">
        <v>772</v>
      </c>
      <c r="D525" s="1216"/>
      <c r="E525" s="1216"/>
      <c r="F525" s="1216"/>
      <c r="G525" s="1216"/>
      <c r="H525" s="1216"/>
      <c r="I525" s="1216"/>
      <c r="J525" s="1216"/>
      <c r="K525" s="1216"/>
      <c r="L525" s="1216"/>
      <c r="M525" s="464">
        <v>683741.55</v>
      </c>
    </row>
    <row r="526" spans="1:14" ht="20.100000000000001" customHeight="1">
      <c r="A526" s="486"/>
      <c r="B526" s="491"/>
      <c r="C526" s="485"/>
      <c r="D526" s="492"/>
      <c r="E526" s="492"/>
      <c r="F526" s="494" t="s">
        <v>148</v>
      </c>
      <c r="G526" s="494"/>
      <c r="H526" s="494" t="s">
        <v>77</v>
      </c>
      <c r="I526" s="501"/>
      <c r="J526" s="478"/>
      <c r="K526" s="478"/>
      <c r="L526" s="478"/>
      <c r="M526" s="514"/>
    </row>
    <row r="527" spans="1:14" ht="20.100000000000001" customHeight="1">
      <c r="A527" s="486"/>
      <c r="B527" s="557">
        <v>683741.55</v>
      </c>
      <c r="C527" s="817" t="s">
        <v>43</v>
      </c>
      <c r="D527" s="492" t="s">
        <v>149</v>
      </c>
      <c r="E527" s="457"/>
      <c r="F527" s="605">
        <v>27349.662</v>
      </c>
      <c r="G527" s="501" t="s">
        <v>41</v>
      </c>
      <c r="H527" s="501">
        <v>25</v>
      </c>
      <c r="I527" s="478" t="s">
        <v>150</v>
      </c>
      <c r="J527" s="478"/>
      <c r="K527" s="478"/>
      <c r="L527" s="478"/>
      <c r="M527" s="514"/>
    </row>
    <row r="528" spans="1:14" ht="20.100000000000001" customHeight="1">
      <c r="A528" s="486"/>
      <c r="B528" s="559">
        <v>683741.55</v>
      </c>
      <c r="C528" s="495" t="s">
        <v>771</v>
      </c>
      <c r="D528" s="496" t="s">
        <v>40</v>
      </c>
      <c r="E528" s="543"/>
      <c r="F528" s="595"/>
      <c r="G528" s="501"/>
      <c r="H528" s="478"/>
      <c r="I528" s="478"/>
      <c r="J528" s="478"/>
      <c r="K528" s="478"/>
      <c r="L528" s="478"/>
      <c r="M528" s="514"/>
    </row>
    <row r="529" spans="1:14" ht="20.100000000000001" customHeight="1">
      <c r="A529" s="486"/>
      <c r="B529" s="559"/>
      <c r="C529" s="555"/>
      <c r="D529" s="496"/>
      <c r="E529" s="543"/>
      <c r="F529" s="595"/>
      <c r="G529" s="501"/>
      <c r="H529" s="478"/>
      <c r="I529" s="478"/>
      <c r="J529" s="478"/>
      <c r="K529" s="478"/>
      <c r="L529" s="478"/>
      <c r="M529" s="514"/>
    </row>
    <row r="530" spans="1:14" ht="20.100000000000001" customHeight="1">
      <c r="A530" s="486"/>
      <c r="B530" s="559"/>
      <c r="C530" s="555"/>
      <c r="D530" s="496"/>
      <c r="E530" s="543"/>
      <c r="F530" s="595"/>
      <c r="G530" s="501"/>
      <c r="H530" s="478"/>
      <c r="I530" s="478"/>
      <c r="J530" s="478"/>
      <c r="K530" s="478"/>
      <c r="L530" s="478"/>
      <c r="M530" s="514"/>
    </row>
    <row r="531" spans="1:14" ht="54.75" customHeight="1">
      <c r="A531" s="486">
        <v>44</v>
      </c>
      <c r="B531" s="488" t="s">
        <v>151</v>
      </c>
      <c r="C531" s="1216" t="s">
        <v>723</v>
      </c>
      <c r="D531" s="1216"/>
      <c r="E531" s="1216"/>
      <c r="F531" s="1216"/>
      <c r="G531" s="1216"/>
      <c r="H531" s="1216"/>
      <c r="I531" s="1216"/>
      <c r="J531" s="1216"/>
      <c r="K531" s="1216"/>
      <c r="L531" s="1216"/>
      <c r="M531" s="464">
        <v>27349.662</v>
      </c>
    </row>
    <row r="532" spans="1:14" ht="11.25" customHeight="1">
      <c r="A532" s="486"/>
      <c r="B532" s="492"/>
      <c r="C532" s="523"/>
      <c r="D532" s="523"/>
      <c r="E532" s="523"/>
      <c r="F532" s="523"/>
      <c r="G532" s="523"/>
      <c r="H532" s="523"/>
      <c r="I532" s="523"/>
      <c r="J532" s="523"/>
      <c r="K532" s="523"/>
      <c r="L532" s="523"/>
    </row>
    <row r="533" spans="1:14" ht="20.100000000000001" customHeight="1">
      <c r="A533" s="486"/>
      <c r="B533" s="559">
        <v>27349.662</v>
      </c>
      <c r="C533" s="495" t="s">
        <v>484</v>
      </c>
      <c r="D533" s="496" t="s">
        <v>40</v>
      </c>
      <c r="E533" s="543"/>
      <c r="F533" s="595"/>
      <c r="G533" s="501"/>
      <c r="H533" s="478"/>
      <c r="I533" s="478"/>
      <c r="J533" s="478"/>
      <c r="K533" s="478"/>
      <c r="L533" s="478"/>
      <c r="M533" s="514"/>
    </row>
    <row r="534" spans="1:14" ht="20.100000000000001" customHeight="1">
      <c r="A534" s="486"/>
      <c r="B534" s="559"/>
      <c r="C534" s="555"/>
      <c r="D534" s="496"/>
      <c r="E534" s="543"/>
      <c r="F534" s="595"/>
      <c r="G534" s="501"/>
      <c r="H534" s="478"/>
      <c r="I534" s="478"/>
      <c r="J534" s="478"/>
      <c r="K534" s="478"/>
      <c r="L534" s="478"/>
      <c r="M534" s="514"/>
    </row>
    <row r="535" spans="1:14" ht="33.75" customHeight="1">
      <c r="A535" s="486">
        <v>45</v>
      </c>
      <c r="B535" s="488" t="s">
        <v>152</v>
      </c>
      <c r="C535" s="1220" t="s">
        <v>782</v>
      </c>
      <c r="D535" s="1220"/>
      <c r="E535" s="1220"/>
      <c r="F535" s="1220"/>
      <c r="G535" s="1220"/>
      <c r="H535" s="1220"/>
      <c r="I535" s="1220"/>
      <c r="J535" s="1220"/>
      <c r="K535" s="1220"/>
      <c r="L535" s="1220"/>
      <c r="M535" s="464">
        <v>7392</v>
      </c>
    </row>
    <row r="536" spans="1:14" s="459" customFormat="1" ht="20.100000000000001" customHeight="1">
      <c r="A536" s="486"/>
      <c r="B536" s="498"/>
      <c r="C536" s="499"/>
      <c r="D536" s="606" t="s">
        <v>153</v>
      </c>
      <c r="E536" s="494"/>
      <c r="F536" s="606" t="s">
        <v>154</v>
      </c>
      <c r="G536" s="494"/>
      <c r="H536" s="606" t="s">
        <v>155</v>
      </c>
      <c r="I536" s="501"/>
      <c r="J536" s="606" t="s">
        <v>156</v>
      </c>
      <c r="K536" s="530"/>
      <c r="L536" s="530"/>
      <c r="M536" s="514"/>
      <c r="N536" s="616"/>
    </row>
    <row r="537" spans="1:14" s="459" customFormat="1" ht="20.100000000000001" customHeight="1">
      <c r="A537" s="486"/>
      <c r="B537" s="557">
        <v>7392</v>
      </c>
      <c r="C537" s="817" t="s">
        <v>43</v>
      </c>
      <c r="D537" s="525">
        <v>2</v>
      </c>
      <c r="E537" s="501" t="s">
        <v>41</v>
      </c>
      <c r="F537" s="607">
        <v>3.5</v>
      </c>
      <c r="G537" s="501" t="s">
        <v>41</v>
      </c>
      <c r="H537" s="516">
        <v>4</v>
      </c>
      <c r="I537" s="501" t="s">
        <v>41</v>
      </c>
      <c r="J537" s="501">
        <v>264</v>
      </c>
      <c r="K537" s="617"/>
      <c r="L537" s="530"/>
      <c r="M537" s="618"/>
      <c r="N537" s="616"/>
    </row>
    <row r="538" spans="1:14" s="459" customFormat="1" ht="20.100000000000001" customHeight="1">
      <c r="A538" s="486"/>
      <c r="B538" s="559">
        <v>7392</v>
      </c>
      <c r="C538" s="495" t="s">
        <v>783</v>
      </c>
      <c r="D538" s="496" t="s">
        <v>40</v>
      </c>
      <c r="E538" s="543"/>
      <c r="F538" s="608"/>
      <c r="G538" s="478"/>
      <c r="H538" s="587"/>
      <c r="I538" s="478"/>
      <c r="J538" s="478"/>
      <c r="K538" s="617"/>
      <c r="L538" s="530"/>
      <c r="M538" s="618"/>
      <c r="N538" s="616"/>
    </row>
    <row r="539" spans="1:14" ht="24" customHeight="1">
      <c r="A539" s="486"/>
      <c r="B539" s="498"/>
      <c r="C539" s="499"/>
      <c r="D539" s="492"/>
      <c r="E539" s="457"/>
      <c r="F539" s="609"/>
      <c r="G539" s="501"/>
      <c r="H539" s="587"/>
      <c r="I539" s="501"/>
      <c r="J539" s="501"/>
      <c r="K539" s="611"/>
      <c r="L539" s="478"/>
      <c r="M539" s="514"/>
    </row>
    <row r="540" spans="1:14" ht="49.5" customHeight="1">
      <c r="A540" s="486">
        <v>46</v>
      </c>
      <c r="B540" s="488" t="s">
        <v>157</v>
      </c>
      <c r="C540" s="1216" t="s">
        <v>805</v>
      </c>
      <c r="D540" s="1216"/>
      <c r="E540" s="1216"/>
      <c r="F540" s="1216"/>
      <c r="G540" s="1216"/>
      <c r="H540" s="1216"/>
      <c r="I540" s="1216"/>
      <c r="J540" s="1216"/>
      <c r="K540" s="1216"/>
      <c r="L540" s="1216"/>
      <c r="M540" s="464">
        <v>534</v>
      </c>
    </row>
    <row r="541" spans="1:14" ht="20.100000000000001" customHeight="1">
      <c r="A541" s="486"/>
      <c r="B541" s="610"/>
      <c r="C541" s="478"/>
      <c r="D541" s="457"/>
      <c r="E541" s="457"/>
      <c r="F541" s="609"/>
      <c r="G541" s="501"/>
      <c r="H541" s="587"/>
      <c r="I541" s="501"/>
      <c r="J541" s="501"/>
      <c r="K541" s="611"/>
      <c r="L541" s="478"/>
      <c r="M541" s="514"/>
    </row>
    <row r="542" spans="1:14" ht="20.100000000000001" customHeight="1">
      <c r="A542" s="486"/>
      <c r="B542" s="490">
        <v>534</v>
      </c>
      <c r="C542" s="495" t="s">
        <v>10</v>
      </c>
      <c r="D542" s="496" t="s">
        <v>40</v>
      </c>
      <c r="E542" s="543"/>
      <c r="F542" s="575"/>
      <c r="G542" s="501"/>
      <c r="H542" s="587"/>
      <c r="I542" s="501"/>
      <c r="J542" s="501"/>
      <c r="K542" s="611"/>
      <c r="L542" s="478"/>
      <c r="M542" s="514"/>
    </row>
    <row r="543" spans="1:14" ht="20.100000000000001" customHeight="1">
      <c r="A543" s="486"/>
      <c r="B543" s="491"/>
      <c r="C543" s="499"/>
      <c r="D543" s="485"/>
      <c r="E543" s="457"/>
      <c r="F543" s="575"/>
      <c r="G543" s="501"/>
      <c r="H543" s="587"/>
      <c r="I543" s="501"/>
      <c r="J543" s="501"/>
      <c r="K543" s="611"/>
      <c r="L543" s="478"/>
      <c r="M543" s="514"/>
    </row>
    <row r="544" spans="1:14" ht="54" customHeight="1">
      <c r="A544" s="486">
        <v>47</v>
      </c>
      <c r="B544" s="488" t="s">
        <v>158</v>
      </c>
      <c r="C544" s="1216" t="s">
        <v>791</v>
      </c>
      <c r="D544" s="1216"/>
      <c r="E544" s="1216"/>
      <c r="F544" s="1216"/>
      <c r="G544" s="1216"/>
      <c r="H544" s="1216"/>
      <c r="I544" s="1216"/>
      <c r="J544" s="1216"/>
      <c r="K544" s="1216"/>
      <c r="L544" s="1216"/>
      <c r="M544" s="464">
        <v>4948</v>
      </c>
    </row>
    <row r="545" spans="1:13">
      <c r="A545" s="486"/>
      <c r="B545" s="488"/>
      <c r="C545" s="489"/>
      <c r="D545" s="489"/>
      <c r="E545" s="489"/>
      <c r="F545" s="489"/>
      <c r="G545" s="489"/>
      <c r="H545" s="489"/>
      <c r="I545" s="489"/>
      <c r="J545" s="489"/>
      <c r="K545" s="489"/>
      <c r="L545" s="489"/>
    </row>
    <row r="546" spans="1:13" ht="20.25" customHeight="1">
      <c r="A546" s="486"/>
      <c r="B546" s="490">
        <v>4948</v>
      </c>
      <c r="C546" s="495" t="s">
        <v>411</v>
      </c>
      <c r="D546" s="496" t="s">
        <v>40</v>
      </c>
      <c r="E546" s="489"/>
      <c r="F546" s="489"/>
      <c r="G546" s="489"/>
      <c r="H546" s="489"/>
      <c r="I546" s="489"/>
      <c r="J546" s="489"/>
      <c r="K546" s="489"/>
      <c r="L546" s="489"/>
    </row>
    <row r="547" spans="1:13" ht="18.95" customHeight="1">
      <c r="A547" s="486"/>
      <c r="B547" s="491"/>
      <c r="C547" s="499"/>
      <c r="D547" s="485"/>
      <c r="E547" s="457"/>
      <c r="F547" s="609"/>
      <c r="G547" s="501"/>
      <c r="H547" s="587"/>
      <c r="I547" s="501"/>
      <c r="J547" s="501"/>
      <c r="K547" s="611"/>
      <c r="L547" s="478"/>
      <c r="M547" s="514"/>
    </row>
    <row r="548" spans="1:13" ht="56.25" customHeight="1">
      <c r="A548" s="486">
        <v>48</v>
      </c>
      <c r="B548" s="488" t="s">
        <v>159</v>
      </c>
      <c r="C548" s="1216" t="s">
        <v>792</v>
      </c>
      <c r="D548" s="1216"/>
      <c r="E548" s="1216"/>
      <c r="F548" s="1216"/>
      <c r="G548" s="1216"/>
      <c r="H548" s="1216"/>
      <c r="I548" s="1216"/>
      <c r="J548" s="1216"/>
      <c r="K548" s="1216"/>
      <c r="L548" s="1216"/>
      <c r="M548" s="464">
        <v>449</v>
      </c>
    </row>
    <row r="549" spans="1:13" ht="19.5" customHeight="1">
      <c r="A549" s="486"/>
      <c r="B549" s="619"/>
      <c r="C549" s="620"/>
      <c r="D549" s="620"/>
      <c r="E549" s="620"/>
      <c r="F549" s="620"/>
      <c r="G549" s="620"/>
      <c r="H549" s="621"/>
      <c r="I549" s="620"/>
      <c r="J549" s="620"/>
      <c r="K549" s="620"/>
      <c r="L549" s="620"/>
    </row>
    <row r="550" spans="1:13" ht="18.95" customHeight="1">
      <c r="A550" s="486"/>
      <c r="B550" s="490">
        <v>449</v>
      </c>
      <c r="C550" s="495" t="s">
        <v>411</v>
      </c>
      <c r="D550" s="496" t="s">
        <v>40</v>
      </c>
      <c r="E550" s="457"/>
      <c r="F550" s="575"/>
      <c r="G550" s="571"/>
      <c r="H550" s="587"/>
      <c r="I550" s="501"/>
      <c r="J550" s="501"/>
      <c r="K550" s="611"/>
      <c r="L550" s="478"/>
      <c r="M550" s="514"/>
    </row>
    <row r="551" spans="1:13" ht="20.100000000000001" customHeight="1">
      <c r="A551" s="486"/>
      <c r="B551" s="559"/>
      <c r="C551" s="555"/>
      <c r="D551" s="496"/>
      <c r="E551" s="457"/>
      <c r="F551" s="575"/>
      <c r="G551" s="571"/>
      <c r="H551" s="587"/>
      <c r="I551" s="501"/>
      <c r="J551" s="501"/>
      <c r="K551" s="611"/>
      <c r="L551" s="478"/>
      <c r="M551" s="514"/>
    </row>
    <row r="552" spans="1:13" ht="18.95" customHeight="1">
      <c r="A552" s="486"/>
      <c r="B552" s="559"/>
      <c r="C552" s="555"/>
      <c r="D552" s="496"/>
      <c r="E552" s="457"/>
      <c r="F552" s="575"/>
      <c r="G552" s="571"/>
      <c r="H552" s="587"/>
      <c r="I552" s="501"/>
      <c r="J552" s="501"/>
      <c r="K552" s="611"/>
      <c r="L552" s="478"/>
      <c r="M552" s="514"/>
    </row>
    <row r="553" spans="1:13" ht="57.75" customHeight="1">
      <c r="A553" s="486">
        <v>49</v>
      </c>
      <c r="B553" s="488" t="s">
        <v>162</v>
      </c>
      <c r="C553" s="1216" t="s">
        <v>793</v>
      </c>
      <c r="D553" s="1216"/>
      <c r="E553" s="1216"/>
      <c r="F553" s="1216"/>
      <c r="G553" s="1216"/>
      <c r="H553" s="1216"/>
      <c r="I553" s="1216"/>
      <c r="J553" s="1216"/>
      <c r="K553" s="1216"/>
      <c r="L553" s="1216"/>
      <c r="M553" s="514">
        <v>2685</v>
      </c>
    </row>
    <row r="554" spans="1:13" ht="21" customHeight="1">
      <c r="A554" s="486"/>
      <c r="B554" s="488"/>
      <c r="C554" s="489"/>
      <c r="D554" s="489"/>
      <c r="E554" s="489"/>
      <c r="F554" s="489"/>
      <c r="G554" s="489"/>
      <c r="H554" s="489"/>
      <c r="I554" s="489"/>
      <c r="J554" s="489"/>
      <c r="K554" s="489"/>
      <c r="L554" s="489"/>
      <c r="M554" s="514"/>
    </row>
    <row r="555" spans="1:13" ht="18.95" customHeight="1">
      <c r="A555" s="486"/>
      <c r="B555" s="998">
        <v>1587</v>
      </c>
      <c r="C555" s="489"/>
      <c r="D555" s="1225" t="s">
        <v>163</v>
      </c>
      <c r="E555" s="1225"/>
      <c r="F555" s="489"/>
      <c r="G555" s="489"/>
      <c r="H555" s="489"/>
      <c r="I555" s="489"/>
      <c r="J555" s="489"/>
      <c r="K555" s="489"/>
      <c r="L555" s="489"/>
      <c r="M555" s="514"/>
    </row>
    <row r="556" spans="1:13" ht="18.95" customHeight="1">
      <c r="A556" s="486"/>
      <c r="B556" s="999">
        <v>1098</v>
      </c>
      <c r="C556" s="489"/>
      <c r="D556" s="588" t="s">
        <v>164</v>
      </c>
      <c r="E556" s="489"/>
      <c r="F556" s="489"/>
      <c r="G556" s="489"/>
      <c r="H556" s="489"/>
      <c r="I556" s="489"/>
      <c r="J556" s="489"/>
      <c r="K556" s="489"/>
      <c r="L556" s="489"/>
      <c r="M556" s="514"/>
    </row>
    <row r="557" spans="1:13" ht="18.95" customHeight="1">
      <c r="A557" s="486"/>
      <c r="B557" s="559">
        <v>2685</v>
      </c>
      <c r="C557" s="495" t="s">
        <v>411</v>
      </c>
      <c r="D557" s="496" t="s">
        <v>40</v>
      </c>
      <c r="E557" s="457"/>
      <c r="F557" s="575"/>
      <c r="G557" s="571"/>
      <c r="H557" s="587"/>
      <c r="I557" s="501"/>
      <c r="J557" s="501"/>
      <c r="K557" s="611"/>
      <c r="L557" s="478"/>
      <c r="M557" s="514"/>
    </row>
    <row r="558" spans="1:13" ht="18.95" customHeight="1">
      <c r="A558" s="486"/>
      <c r="B558" s="559"/>
      <c r="C558" s="555"/>
      <c r="D558" s="496"/>
      <c r="E558" s="457"/>
      <c r="F558" s="575"/>
      <c r="G558" s="571"/>
      <c r="H558" s="587"/>
      <c r="I558" s="501"/>
      <c r="J558" s="501"/>
      <c r="K558" s="611"/>
      <c r="L558" s="478"/>
      <c r="M558" s="514"/>
    </row>
    <row r="559" spans="1:13" ht="60.75" customHeight="1">
      <c r="A559" s="486">
        <v>50</v>
      </c>
      <c r="B559" s="488" t="s">
        <v>165</v>
      </c>
      <c r="C559" s="1216" t="s">
        <v>794</v>
      </c>
      <c r="D559" s="1216"/>
      <c r="E559" s="1216"/>
      <c r="F559" s="1216"/>
      <c r="G559" s="1216"/>
      <c r="H559" s="1216"/>
      <c r="I559" s="1216"/>
      <c r="J559" s="1216"/>
      <c r="K559" s="1216"/>
      <c r="L559" s="1216"/>
      <c r="M559" s="514">
        <v>599</v>
      </c>
    </row>
    <row r="560" spans="1:13" ht="18.95" customHeight="1">
      <c r="A560" s="486"/>
      <c r="B560" s="488"/>
      <c r="C560" s="489"/>
      <c r="D560" s="489"/>
      <c r="E560" s="489"/>
      <c r="F560" s="489"/>
      <c r="G560" s="489"/>
      <c r="H560" s="489"/>
      <c r="I560" s="489"/>
      <c r="J560" s="489"/>
      <c r="K560" s="489"/>
      <c r="L560" s="489"/>
      <c r="M560" s="514"/>
    </row>
    <row r="561" spans="1:14" ht="18.95" customHeight="1">
      <c r="A561" s="486"/>
      <c r="B561" s="559">
        <v>599</v>
      </c>
      <c r="C561" s="495" t="s">
        <v>411</v>
      </c>
      <c r="D561" s="496" t="s">
        <v>40</v>
      </c>
      <c r="E561" s="457"/>
      <c r="F561" s="575"/>
      <c r="G561" s="571"/>
      <c r="H561" s="587"/>
      <c r="I561" s="501"/>
      <c r="J561" s="501"/>
      <c r="K561" s="611"/>
      <c r="L561" s="478"/>
      <c r="M561" s="514"/>
    </row>
    <row r="562" spans="1:14" ht="18.95" customHeight="1">
      <c r="A562" s="486"/>
      <c r="B562" s="559"/>
      <c r="C562" s="555"/>
      <c r="D562" s="496"/>
      <c r="E562" s="457"/>
      <c r="F562" s="575"/>
      <c r="G562" s="571"/>
      <c r="H562" s="587"/>
      <c r="I562" s="501"/>
      <c r="J562" s="501"/>
      <c r="K562" s="611"/>
      <c r="L562" s="478"/>
      <c r="M562" s="514"/>
    </row>
    <row r="563" spans="1:14" ht="53.25" customHeight="1">
      <c r="A563" s="486">
        <v>51</v>
      </c>
      <c r="B563" s="488" t="s">
        <v>166</v>
      </c>
      <c r="C563" s="1216" t="s">
        <v>795</v>
      </c>
      <c r="D563" s="1216"/>
      <c r="E563" s="1216"/>
      <c r="F563" s="1216"/>
      <c r="G563" s="1216"/>
      <c r="H563" s="1216"/>
      <c r="I563" s="1216"/>
      <c r="J563" s="1216"/>
      <c r="K563" s="1216"/>
      <c r="L563" s="1216"/>
      <c r="M563" s="514">
        <v>237</v>
      </c>
    </row>
    <row r="564" spans="1:14" ht="18.95" customHeight="1">
      <c r="A564" s="486"/>
      <c r="B564" s="488"/>
      <c r="C564" s="489"/>
      <c r="D564" s="489"/>
      <c r="E564" s="489"/>
      <c r="F564" s="489"/>
      <c r="G564" s="489"/>
      <c r="H564" s="489"/>
      <c r="I564" s="489"/>
      <c r="J564" s="489"/>
      <c r="K564" s="489"/>
      <c r="L564" s="489"/>
      <c r="M564" s="514"/>
    </row>
    <row r="565" spans="1:14" ht="18.95" customHeight="1">
      <c r="A565" s="486"/>
      <c r="B565" s="559">
        <v>237</v>
      </c>
      <c r="C565" s="495" t="s">
        <v>411</v>
      </c>
      <c r="D565" s="496" t="s">
        <v>40</v>
      </c>
      <c r="E565" s="457"/>
      <c r="F565" s="575"/>
      <c r="G565" s="571"/>
      <c r="H565" s="587"/>
      <c r="I565" s="501"/>
      <c r="J565" s="501"/>
      <c r="K565" s="611"/>
      <c r="L565" s="478"/>
      <c r="M565" s="514"/>
    </row>
    <row r="566" spans="1:14" ht="18.95" customHeight="1">
      <c r="A566" s="486"/>
      <c r="B566" s="559"/>
      <c r="C566" s="555"/>
      <c r="D566" s="496"/>
      <c r="E566" s="457"/>
      <c r="F566" s="575"/>
      <c r="G566" s="571"/>
      <c r="H566" s="587"/>
      <c r="I566" s="501"/>
      <c r="J566" s="501"/>
      <c r="K566" s="611"/>
      <c r="L566" s="478"/>
      <c r="M566" s="514"/>
    </row>
    <row r="567" spans="1:14" ht="55.5" customHeight="1">
      <c r="A567" s="486">
        <v>52</v>
      </c>
      <c r="B567" s="847" t="s">
        <v>797</v>
      </c>
      <c r="C567" s="1216" t="s">
        <v>796</v>
      </c>
      <c r="D567" s="1216"/>
      <c r="E567" s="1216"/>
      <c r="F567" s="1216"/>
      <c r="G567" s="1216"/>
      <c r="H567" s="1216"/>
      <c r="I567" s="1216"/>
      <c r="J567" s="1216"/>
      <c r="K567" s="1216"/>
      <c r="L567" s="1216"/>
      <c r="M567" s="514">
        <v>59</v>
      </c>
    </row>
    <row r="568" spans="1:14" ht="18.95" customHeight="1">
      <c r="A568" s="486"/>
      <c r="B568" s="488"/>
      <c r="C568" s="489"/>
      <c r="D568" s="489"/>
      <c r="E568" s="489"/>
      <c r="F568" s="489"/>
      <c r="G568" s="489"/>
      <c r="H568" s="489"/>
      <c r="I568" s="489"/>
      <c r="J568" s="489"/>
      <c r="K568" s="489"/>
      <c r="L568" s="489"/>
      <c r="M568" s="514"/>
    </row>
    <row r="569" spans="1:14" ht="18.95" customHeight="1">
      <c r="A569" s="486"/>
      <c r="B569" s="559">
        <v>59</v>
      </c>
      <c r="C569" s="495" t="s">
        <v>411</v>
      </c>
      <c r="D569" s="496" t="s">
        <v>40</v>
      </c>
      <c r="E569" s="457"/>
      <c r="F569" s="575"/>
      <c r="G569" s="571"/>
      <c r="H569" s="587"/>
      <c r="I569" s="501"/>
      <c r="J569" s="501"/>
      <c r="K569" s="611"/>
      <c r="L569" s="478"/>
      <c r="M569" s="514"/>
    </row>
    <row r="570" spans="1:14" ht="18.95" customHeight="1">
      <c r="A570" s="486"/>
      <c r="B570" s="559"/>
      <c r="C570" s="555"/>
      <c r="D570" s="496"/>
      <c r="E570" s="457"/>
      <c r="F570" s="575"/>
      <c r="G570" s="571"/>
      <c r="H570" s="587"/>
      <c r="I570" s="501"/>
      <c r="J570" s="501"/>
      <c r="K570" s="611"/>
      <c r="L570" s="478"/>
      <c r="M570" s="514"/>
    </row>
    <row r="571" spans="1:14" ht="52.5" customHeight="1">
      <c r="A571" s="486">
        <v>53</v>
      </c>
      <c r="B571" s="847" t="s">
        <v>799</v>
      </c>
      <c r="C571" s="1216" t="s">
        <v>798</v>
      </c>
      <c r="D571" s="1216"/>
      <c r="E571" s="1216"/>
      <c r="F571" s="1216"/>
      <c r="G571" s="1216"/>
      <c r="H571" s="1216"/>
      <c r="I571" s="1216"/>
      <c r="J571" s="1216"/>
      <c r="K571" s="1216"/>
      <c r="L571" s="1216"/>
      <c r="M571" s="514">
        <v>80</v>
      </c>
    </row>
    <row r="572" spans="1:14" ht="18.95" customHeight="1">
      <c r="A572" s="486"/>
      <c r="B572" s="488"/>
      <c r="C572" s="489"/>
      <c r="D572" s="489"/>
      <c r="E572" s="489"/>
      <c r="F572" s="489"/>
      <c r="G572" s="489"/>
      <c r="H572" s="489"/>
      <c r="I572" s="489"/>
      <c r="J572" s="489"/>
      <c r="K572" s="489"/>
      <c r="L572" s="489"/>
      <c r="M572" s="514"/>
    </row>
    <row r="573" spans="1:14" ht="18.95" customHeight="1">
      <c r="A573" s="486"/>
      <c r="B573" s="559">
        <v>80</v>
      </c>
      <c r="C573" s="495" t="s">
        <v>411</v>
      </c>
      <c r="D573" s="496" t="s">
        <v>40</v>
      </c>
      <c r="E573" s="457"/>
      <c r="F573" s="575"/>
      <c r="G573" s="571"/>
      <c r="H573" s="587"/>
      <c r="I573" s="501"/>
      <c r="J573" s="501"/>
      <c r="K573" s="611"/>
      <c r="L573" s="478"/>
      <c r="M573" s="514"/>
    </row>
    <row r="574" spans="1:14" s="460" customFormat="1" ht="18.75" customHeight="1">
      <c r="A574" s="486"/>
      <c r="B574" s="498"/>
      <c r="C574" s="622"/>
      <c r="D574" s="485"/>
      <c r="E574" s="457"/>
      <c r="F574" s="575"/>
      <c r="G574" s="571"/>
      <c r="H574" s="587"/>
      <c r="I574" s="501"/>
      <c r="J574" s="501"/>
      <c r="K574" s="611"/>
      <c r="L574" s="624"/>
      <c r="M574" s="514"/>
      <c r="N574" s="625"/>
    </row>
    <row r="575" spans="1:14" ht="45" customHeight="1">
      <c r="A575" s="486">
        <v>54</v>
      </c>
      <c r="B575" s="488" t="s">
        <v>167</v>
      </c>
      <c r="C575" s="1216" t="s">
        <v>800</v>
      </c>
      <c r="D575" s="1216"/>
      <c r="E575" s="1216"/>
      <c r="F575" s="1216"/>
      <c r="G575" s="1216"/>
      <c r="H575" s="1216"/>
      <c r="I575" s="1216"/>
      <c r="J575" s="1216"/>
      <c r="K575" s="1216"/>
      <c r="L575" s="1216"/>
      <c r="M575" s="464">
        <v>416</v>
      </c>
    </row>
    <row r="576" spans="1:14">
      <c r="A576" s="486"/>
      <c r="B576" s="492"/>
      <c r="C576" s="579"/>
      <c r="D576" s="579"/>
      <c r="E576" s="579"/>
      <c r="F576" s="606" t="s">
        <v>30</v>
      </c>
      <c r="G576" s="606"/>
      <c r="H576" s="606" t="s">
        <v>168</v>
      </c>
      <c r="I576" s="606"/>
      <c r="J576" s="606"/>
      <c r="K576" s="606"/>
      <c r="L576" s="606"/>
    </row>
    <row r="577" spans="1:13" ht="18" customHeight="1">
      <c r="A577" s="486"/>
      <c r="B577" s="570">
        <v>416</v>
      </c>
      <c r="C577" s="499" t="s">
        <v>43</v>
      </c>
      <c r="D577" s="833" t="s">
        <v>1346</v>
      </c>
      <c r="E577" s="457"/>
      <c r="F577" s="516">
        <v>64</v>
      </c>
      <c r="G577" s="571" t="s">
        <v>41</v>
      </c>
      <c r="H577" s="516">
        <v>6.5</v>
      </c>
      <c r="I577" s="501"/>
      <c r="J577" s="516"/>
      <c r="K577" s="983"/>
      <c r="L577" s="516"/>
      <c r="M577" s="514"/>
    </row>
    <row r="578" spans="1:13" ht="18" customHeight="1">
      <c r="A578" s="486"/>
      <c r="B578" s="519">
        <v>416</v>
      </c>
      <c r="C578" s="495" t="s">
        <v>383</v>
      </c>
      <c r="D578" s="496" t="s">
        <v>40</v>
      </c>
      <c r="E578" s="457"/>
      <c r="F578" s="575"/>
      <c r="G578" s="571"/>
      <c r="H578" s="587"/>
      <c r="I578" s="501"/>
      <c r="J578" s="501"/>
      <c r="K578" s="611"/>
      <c r="L578" s="857"/>
      <c r="M578" s="514"/>
    </row>
    <row r="579" spans="1:13" ht="18" customHeight="1">
      <c r="A579" s="486"/>
      <c r="B579" s="559"/>
      <c r="C579" s="555"/>
      <c r="D579" s="496"/>
      <c r="E579" s="457"/>
      <c r="F579" s="575"/>
      <c r="G579" s="571"/>
      <c r="H579" s="587"/>
      <c r="I579" s="501"/>
      <c r="J579" s="501"/>
      <c r="K579" s="611"/>
      <c r="L579" s="857"/>
      <c r="M579" s="514"/>
    </row>
    <row r="580" spans="1:13" ht="32.25" customHeight="1">
      <c r="A580" s="486">
        <v>55</v>
      </c>
      <c r="B580" s="492" t="s">
        <v>169</v>
      </c>
      <c r="C580" s="1239" t="s">
        <v>801</v>
      </c>
      <c r="D580" s="1239"/>
      <c r="E580" s="1239"/>
      <c r="F580" s="1239"/>
      <c r="G580" s="1239"/>
      <c r="H580" s="1239"/>
      <c r="I580" s="1239"/>
      <c r="J580" s="1239"/>
      <c r="K580" s="1239"/>
      <c r="L580" s="1239"/>
      <c r="M580" s="514">
        <v>249.6</v>
      </c>
    </row>
    <row r="581" spans="1:13" ht="18" customHeight="1">
      <c r="A581" s="486"/>
      <c r="B581" s="559"/>
      <c r="C581" s="555"/>
      <c r="D581" s="496"/>
      <c r="E581" s="457"/>
      <c r="F581" s="606" t="s">
        <v>30</v>
      </c>
      <c r="G581" s="571"/>
      <c r="H581" s="984" t="s">
        <v>170</v>
      </c>
      <c r="I581" s="984"/>
      <c r="J581" s="984"/>
      <c r="K581" s="984"/>
      <c r="L581" s="606"/>
      <c r="M581" s="514"/>
    </row>
    <row r="582" spans="1:13" ht="18" customHeight="1">
      <c r="A582" s="486"/>
      <c r="B582" s="1166">
        <v>249.6</v>
      </c>
      <c r="C582" s="499" t="s">
        <v>43</v>
      </c>
      <c r="D582" s="833" t="s">
        <v>1346</v>
      </c>
      <c r="E582" s="457"/>
      <c r="F582" s="516">
        <v>64</v>
      </c>
      <c r="G582" s="571" t="s">
        <v>41</v>
      </c>
      <c r="H582" s="985">
        <v>3.9</v>
      </c>
      <c r="I582" s="501"/>
      <c r="J582" s="516"/>
      <c r="K582" s="983"/>
      <c r="L582" s="516"/>
      <c r="M582" s="514"/>
    </row>
    <row r="583" spans="1:13" ht="18" customHeight="1">
      <c r="A583" s="486"/>
      <c r="B583" s="559">
        <v>249.6</v>
      </c>
      <c r="C583" s="495" t="s">
        <v>383</v>
      </c>
      <c r="D583" s="496" t="s">
        <v>40</v>
      </c>
      <c r="E583" s="457"/>
      <c r="F583" s="575"/>
      <c r="G583" s="571"/>
      <c r="H583" s="587"/>
      <c r="I583" s="501"/>
      <c r="J583" s="501"/>
      <c r="K583" s="611"/>
      <c r="L583" s="857"/>
      <c r="M583" s="514"/>
    </row>
    <row r="584" spans="1:13" ht="18" customHeight="1">
      <c r="A584" s="486"/>
      <c r="B584" s="559"/>
      <c r="C584" s="555"/>
      <c r="D584" s="496"/>
      <c r="E584" s="457"/>
      <c r="F584" s="575"/>
      <c r="G584" s="571"/>
      <c r="H584" s="587"/>
      <c r="I584" s="501"/>
      <c r="J584" s="501"/>
      <c r="K584" s="611"/>
      <c r="L584" s="478"/>
      <c r="M584" s="514"/>
    </row>
    <row r="585" spans="1:13" ht="56.25" customHeight="1">
      <c r="A585" s="486">
        <v>56</v>
      </c>
      <c r="B585" s="488" t="s">
        <v>171</v>
      </c>
      <c r="C585" s="1216" t="s">
        <v>802</v>
      </c>
      <c r="D585" s="1216"/>
      <c r="E585" s="1216"/>
      <c r="F585" s="1216"/>
      <c r="G585" s="1216"/>
      <c r="H585" s="1216"/>
      <c r="I585" s="1216"/>
      <c r="J585" s="1216"/>
      <c r="K585" s="1216"/>
      <c r="L585" s="1216"/>
      <c r="M585" s="464">
        <v>264</v>
      </c>
    </row>
    <row r="586" spans="1:13" ht="20.100000000000001" customHeight="1">
      <c r="A586" s="486"/>
      <c r="B586" s="610"/>
      <c r="C586" s="620"/>
      <c r="D586" s="620"/>
      <c r="E586" s="620"/>
      <c r="F586" s="620"/>
      <c r="G586" s="620"/>
      <c r="H586" s="620"/>
      <c r="I586" s="620"/>
      <c r="J586" s="620"/>
      <c r="K586" s="620"/>
      <c r="L586" s="620"/>
    </row>
    <row r="587" spans="1:13" ht="20.100000000000001" customHeight="1">
      <c r="A587" s="486"/>
      <c r="B587" s="490">
        <v>264</v>
      </c>
      <c r="C587" s="495" t="s">
        <v>10</v>
      </c>
      <c r="D587" s="496" t="s">
        <v>40</v>
      </c>
      <c r="E587" s="457"/>
      <c r="F587" s="575"/>
      <c r="G587" s="571"/>
      <c r="H587" s="587"/>
      <c r="I587" s="501"/>
      <c r="J587" s="501"/>
      <c r="K587" s="611"/>
      <c r="L587" s="478"/>
      <c r="M587" s="514"/>
    </row>
    <row r="588" spans="1:13" ht="20.100000000000001" customHeight="1">
      <c r="A588" s="486"/>
      <c r="B588" s="498"/>
      <c r="C588" s="623"/>
      <c r="D588" s="498"/>
      <c r="E588" s="457"/>
      <c r="F588" s="575"/>
      <c r="G588" s="571"/>
      <c r="H588" s="587"/>
      <c r="I588" s="501"/>
      <c r="J588" s="501"/>
      <c r="K588" s="611"/>
      <c r="L588" s="478"/>
      <c r="M588" s="514"/>
    </row>
    <row r="589" spans="1:13" ht="51.75" customHeight="1">
      <c r="A589" s="486">
        <v>57</v>
      </c>
      <c r="B589" s="488" t="s">
        <v>172</v>
      </c>
      <c r="C589" s="1216" t="s">
        <v>803</v>
      </c>
      <c r="D589" s="1216"/>
      <c r="E589" s="1216"/>
      <c r="F589" s="1216"/>
      <c r="G589" s="1216"/>
      <c r="H589" s="1216"/>
      <c r="I589" s="1216"/>
      <c r="J589" s="1216"/>
      <c r="K589" s="1216"/>
      <c r="L589" s="1216"/>
      <c r="M589" s="464">
        <v>7</v>
      </c>
    </row>
    <row r="590" spans="1:13" ht="18" customHeight="1">
      <c r="A590" s="486"/>
      <c r="B590" s="610"/>
      <c r="C590" s="579"/>
      <c r="D590" s="579"/>
      <c r="E590" s="579"/>
      <c r="F590" s="579"/>
      <c r="G590" s="579"/>
      <c r="H590" s="579"/>
      <c r="I590" s="579"/>
      <c r="J590" s="579"/>
      <c r="K590" s="579"/>
      <c r="L590" s="579"/>
    </row>
    <row r="591" spans="1:13" ht="20.100000000000001" customHeight="1">
      <c r="A591" s="486"/>
      <c r="B591" s="490">
        <v>7</v>
      </c>
      <c r="C591" s="495" t="s">
        <v>10</v>
      </c>
      <c r="D591" s="496" t="s">
        <v>40</v>
      </c>
      <c r="E591" s="457"/>
      <c r="F591" s="575"/>
      <c r="G591" s="571"/>
      <c r="H591" s="587"/>
      <c r="I591" s="501"/>
      <c r="J591" s="501"/>
      <c r="K591" s="611"/>
      <c r="L591" s="478"/>
      <c r="M591" s="514"/>
    </row>
    <row r="592" spans="1:13" ht="20.100000000000001" customHeight="1">
      <c r="A592" s="486"/>
      <c r="B592" s="559"/>
      <c r="C592" s="555"/>
      <c r="D592" s="496"/>
      <c r="E592" s="457"/>
      <c r="F592" s="575"/>
      <c r="G592" s="571"/>
      <c r="H592" s="587"/>
      <c r="I592" s="501"/>
      <c r="J592" s="501"/>
      <c r="K592" s="611"/>
      <c r="L592" s="478"/>
      <c r="M592" s="514"/>
    </row>
    <row r="593" spans="1:13" ht="54" customHeight="1">
      <c r="A593" s="486">
        <v>58</v>
      </c>
      <c r="B593" s="488" t="s">
        <v>173</v>
      </c>
      <c r="C593" s="1216" t="s">
        <v>804</v>
      </c>
      <c r="D593" s="1216"/>
      <c r="E593" s="1216"/>
      <c r="F593" s="1216"/>
      <c r="G593" s="1216"/>
      <c r="H593" s="1216"/>
      <c r="I593" s="1216"/>
      <c r="J593" s="1216"/>
      <c r="K593" s="1216"/>
      <c r="L593" s="1216"/>
      <c r="M593" s="464">
        <v>3</v>
      </c>
    </row>
    <row r="594" spans="1:13" ht="18.75" customHeight="1">
      <c r="A594" s="486"/>
      <c r="B594" s="610"/>
      <c r="C594" s="579"/>
      <c r="D594" s="579"/>
      <c r="E594" s="579"/>
      <c r="F594" s="579"/>
      <c r="G594" s="579"/>
      <c r="H594" s="579"/>
      <c r="I594" s="579"/>
      <c r="J594" s="579"/>
      <c r="K594" s="579"/>
      <c r="L594" s="579"/>
    </row>
    <row r="595" spans="1:13" ht="20.100000000000001" customHeight="1">
      <c r="A595" s="486"/>
      <c r="B595" s="490">
        <v>3</v>
      </c>
      <c r="C595" s="495" t="s">
        <v>10</v>
      </c>
      <c r="D595" s="496" t="s">
        <v>40</v>
      </c>
      <c r="E595" s="457"/>
      <c r="F595" s="575"/>
      <c r="G595" s="571"/>
      <c r="H595" s="587"/>
      <c r="I595" s="501"/>
      <c r="J595" s="501"/>
      <c r="K595" s="611"/>
      <c r="L595" s="478"/>
      <c r="M595" s="514"/>
    </row>
    <row r="596" spans="1:13" ht="20.100000000000001" customHeight="1">
      <c r="A596" s="486"/>
      <c r="B596" s="490"/>
      <c r="C596" s="555"/>
      <c r="D596" s="496"/>
      <c r="E596" s="457"/>
      <c r="F596" s="575"/>
      <c r="G596" s="571"/>
      <c r="H596" s="587"/>
      <c r="I596" s="501"/>
      <c r="J596" s="501"/>
      <c r="K596" s="611"/>
      <c r="L596" s="478"/>
      <c r="M596" s="514"/>
    </row>
    <row r="597" spans="1:13" ht="50.25" customHeight="1">
      <c r="A597" s="486">
        <v>59</v>
      </c>
      <c r="B597" s="847" t="s">
        <v>826</v>
      </c>
      <c r="C597" s="1216" t="s">
        <v>825</v>
      </c>
      <c r="D597" s="1216"/>
      <c r="E597" s="1216"/>
      <c r="F597" s="1216"/>
      <c r="G597" s="1216"/>
      <c r="H597" s="1216"/>
      <c r="I597" s="1216"/>
      <c r="J597" s="1216"/>
      <c r="K597" s="1216"/>
      <c r="L597" s="1216"/>
      <c r="M597" s="514">
        <v>3</v>
      </c>
    </row>
    <row r="598" spans="1:13" ht="20.100000000000001" customHeight="1">
      <c r="A598" s="486"/>
      <c r="B598" s="610"/>
      <c r="C598" s="579"/>
      <c r="D598" s="579"/>
      <c r="E598" s="579"/>
      <c r="F598" s="579"/>
      <c r="G598" s="579"/>
      <c r="H598" s="579"/>
      <c r="I598" s="579"/>
      <c r="J598" s="579"/>
      <c r="K598" s="579"/>
      <c r="L598" s="579"/>
      <c r="M598" s="514"/>
    </row>
    <row r="599" spans="1:13" ht="20.100000000000001" customHeight="1">
      <c r="A599" s="486"/>
      <c r="B599" s="490">
        <v>3</v>
      </c>
      <c r="C599" s="495" t="s">
        <v>10</v>
      </c>
      <c r="D599" s="496" t="s">
        <v>40</v>
      </c>
      <c r="E599" s="457"/>
      <c r="F599" s="575"/>
      <c r="G599" s="571"/>
      <c r="H599" s="587"/>
      <c r="I599" s="501"/>
      <c r="J599" s="501"/>
      <c r="K599" s="611"/>
      <c r="L599" s="478"/>
      <c r="M599" s="514"/>
    </row>
    <row r="600" spans="1:13" ht="20.100000000000001" customHeight="1">
      <c r="A600" s="486"/>
      <c r="B600" s="490"/>
      <c r="C600" s="495"/>
      <c r="D600" s="496"/>
      <c r="E600" s="457"/>
      <c r="F600" s="575"/>
      <c r="G600" s="571"/>
      <c r="H600" s="587"/>
      <c r="I600" s="501"/>
      <c r="J600" s="501"/>
      <c r="K600" s="611"/>
      <c r="L600" s="857"/>
      <c r="M600" s="514"/>
    </row>
    <row r="601" spans="1:13" ht="50.25" customHeight="1">
      <c r="A601" s="486">
        <v>60</v>
      </c>
      <c r="B601" s="847" t="s">
        <v>828</v>
      </c>
      <c r="C601" s="1216" t="s">
        <v>827</v>
      </c>
      <c r="D601" s="1216"/>
      <c r="E601" s="1216"/>
      <c r="F601" s="1216"/>
      <c r="G601" s="1216"/>
      <c r="H601" s="1216"/>
      <c r="I601" s="1216"/>
      <c r="J601" s="1216"/>
      <c r="K601" s="1216"/>
      <c r="L601" s="1216"/>
      <c r="M601" s="514">
        <v>5</v>
      </c>
    </row>
    <row r="602" spans="1:13" ht="20.100000000000001" customHeight="1">
      <c r="A602" s="486"/>
      <c r="B602" s="610"/>
      <c r="C602" s="579"/>
      <c r="D602" s="579"/>
      <c r="E602" s="579"/>
      <c r="F602" s="579"/>
      <c r="G602" s="579"/>
      <c r="H602" s="579"/>
      <c r="I602" s="579"/>
      <c r="J602" s="579"/>
      <c r="K602" s="579"/>
      <c r="L602" s="579"/>
      <c r="M602" s="514"/>
    </row>
    <row r="603" spans="1:13" ht="20.100000000000001" customHeight="1">
      <c r="A603" s="486"/>
      <c r="B603" s="490">
        <v>5</v>
      </c>
      <c r="C603" s="495" t="s">
        <v>10</v>
      </c>
      <c r="D603" s="496" t="s">
        <v>40</v>
      </c>
      <c r="E603" s="457"/>
      <c r="F603" s="575"/>
      <c r="G603" s="571"/>
      <c r="H603" s="587"/>
      <c r="I603" s="501"/>
      <c r="J603" s="501"/>
      <c r="K603" s="611"/>
      <c r="L603" s="857"/>
      <c r="M603" s="514"/>
    </row>
    <row r="604" spans="1:13" ht="20.100000000000001" customHeight="1">
      <c r="A604" s="486"/>
      <c r="B604" s="490"/>
      <c r="C604" s="495"/>
      <c r="D604" s="496"/>
      <c r="E604" s="457"/>
      <c r="F604" s="575"/>
      <c r="G604" s="571"/>
      <c r="H604" s="587"/>
      <c r="I604" s="501"/>
      <c r="J604" s="501"/>
      <c r="K604" s="611"/>
      <c r="L604" s="857"/>
      <c r="M604" s="514"/>
    </row>
    <row r="605" spans="1:13" ht="50.25" customHeight="1">
      <c r="A605" s="486">
        <v>61</v>
      </c>
      <c r="B605" s="847" t="s">
        <v>830</v>
      </c>
      <c r="C605" s="1216" t="s">
        <v>829</v>
      </c>
      <c r="D605" s="1216"/>
      <c r="E605" s="1216"/>
      <c r="F605" s="1216"/>
      <c r="G605" s="1216"/>
      <c r="H605" s="1216"/>
      <c r="I605" s="1216"/>
      <c r="J605" s="1216"/>
      <c r="K605" s="1216"/>
      <c r="L605" s="1216"/>
      <c r="M605" s="514">
        <v>1</v>
      </c>
    </row>
    <row r="606" spans="1:13" ht="20.100000000000001" customHeight="1">
      <c r="A606" s="486"/>
      <c r="B606" s="610"/>
      <c r="C606" s="579"/>
      <c r="D606" s="579"/>
      <c r="E606" s="579"/>
      <c r="F606" s="579"/>
      <c r="G606" s="579"/>
      <c r="H606" s="579"/>
      <c r="I606" s="579"/>
      <c r="J606" s="579"/>
      <c r="K606" s="579"/>
      <c r="L606" s="579"/>
      <c r="M606" s="514"/>
    </row>
    <row r="607" spans="1:13" ht="20.100000000000001" customHeight="1">
      <c r="A607" s="486"/>
      <c r="B607" s="490">
        <v>1</v>
      </c>
      <c r="C607" s="495" t="s">
        <v>10</v>
      </c>
      <c r="D607" s="496" t="s">
        <v>40</v>
      </c>
      <c r="E607" s="457"/>
      <c r="F607" s="575"/>
      <c r="G607" s="571"/>
      <c r="H607" s="587"/>
      <c r="I607" s="501"/>
      <c r="J607" s="501"/>
      <c r="K607" s="611"/>
      <c r="L607" s="857"/>
      <c r="M607" s="514"/>
    </row>
    <row r="608" spans="1:13" ht="20.100000000000001" customHeight="1">
      <c r="A608" s="486"/>
      <c r="B608" s="490"/>
      <c r="C608" s="555"/>
      <c r="D608" s="496"/>
      <c r="E608" s="457"/>
      <c r="F608" s="575"/>
      <c r="G608" s="571"/>
      <c r="H608" s="587"/>
      <c r="I608" s="501"/>
      <c r="J608" s="501"/>
      <c r="K608" s="611"/>
      <c r="L608" s="478"/>
      <c r="M608" s="514"/>
    </row>
    <row r="609" spans="1:13" ht="59.25" customHeight="1">
      <c r="A609" s="486">
        <v>60</v>
      </c>
      <c r="B609" s="847" t="s">
        <v>832</v>
      </c>
      <c r="C609" s="1216" t="s">
        <v>831</v>
      </c>
      <c r="D609" s="1216"/>
      <c r="E609" s="1216"/>
      <c r="F609" s="1216"/>
      <c r="G609" s="1216"/>
      <c r="H609" s="1216"/>
      <c r="I609" s="1216"/>
      <c r="J609" s="1216"/>
      <c r="K609" s="1216"/>
      <c r="L609" s="1216"/>
      <c r="M609" s="514">
        <v>1</v>
      </c>
    </row>
    <row r="610" spans="1:13" ht="20.100000000000001" customHeight="1">
      <c r="A610" s="486"/>
      <c r="B610" s="490"/>
      <c r="C610" s="579"/>
      <c r="D610" s="579"/>
      <c r="E610" s="579"/>
      <c r="F610" s="579"/>
      <c r="G610" s="579"/>
      <c r="H610" s="579"/>
      <c r="I610" s="579"/>
      <c r="J610" s="579"/>
      <c r="K610" s="579"/>
      <c r="L610" s="579"/>
      <c r="M610" s="514"/>
    </row>
    <row r="611" spans="1:13" ht="20.100000000000001" customHeight="1">
      <c r="A611" s="486"/>
      <c r="B611" s="490">
        <v>1</v>
      </c>
      <c r="C611" s="495" t="s">
        <v>10</v>
      </c>
      <c r="D611" s="496" t="s">
        <v>40</v>
      </c>
      <c r="E611" s="457"/>
      <c r="F611" s="575"/>
      <c r="G611" s="571"/>
      <c r="H611" s="587"/>
      <c r="I611" s="501"/>
      <c r="J611" s="501"/>
      <c r="K611" s="611"/>
      <c r="L611" s="478"/>
      <c r="M611" s="514"/>
    </row>
    <row r="612" spans="1:13" ht="18.75" customHeight="1">
      <c r="A612" s="455"/>
      <c r="B612" s="455"/>
      <c r="C612" s="455"/>
      <c r="D612" s="455"/>
      <c r="E612" s="455"/>
      <c r="F612" s="455"/>
      <c r="G612" s="455"/>
      <c r="H612" s="455"/>
      <c r="I612" s="455"/>
      <c r="J612" s="455"/>
      <c r="K612" s="455"/>
      <c r="L612" s="455"/>
    </row>
    <row r="613" spans="1:13" ht="42.75" customHeight="1">
      <c r="A613" s="486">
        <v>61</v>
      </c>
      <c r="B613" s="488" t="s">
        <v>175</v>
      </c>
      <c r="C613" s="1216" t="s">
        <v>816</v>
      </c>
      <c r="D613" s="1216"/>
      <c r="E613" s="1216"/>
      <c r="F613" s="1216"/>
      <c r="G613" s="1216"/>
      <c r="H613" s="1216"/>
      <c r="I613" s="1216"/>
      <c r="J613" s="1216"/>
      <c r="K613" s="1216"/>
      <c r="L613" s="1216"/>
      <c r="M613" s="464">
        <v>99.44</v>
      </c>
    </row>
    <row r="614" spans="1:13" ht="21.75" customHeight="1">
      <c r="A614" s="486"/>
      <c r="B614" s="490"/>
      <c r="C614" s="579"/>
      <c r="D614" s="626" t="s">
        <v>176</v>
      </c>
      <c r="E614" s="579"/>
      <c r="F614" s="627" t="s">
        <v>177</v>
      </c>
      <c r="G614" s="627"/>
      <c r="H614" s="627" t="s">
        <v>178</v>
      </c>
      <c r="I614" s="579"/>
      <c r="J614" s="579"/>
      <c r="K614" s="579"/>
      <c r="L614" s="579"/>
    </row>
    <row r="615" spans="1:13" ht="18.75" customHeight="1">
      <c r="B615" s="557">
        <v>99.44</v>
      </c>
      <c r="C615" s="499" t="s">
        <v>43</v>
      </c>
      <c r="D615" s="981" t="s">
        <v>1349</v>
      </c>
      <c r="F615" s="516">
        <v>12.43</v>
      </c>
      <c r="G615" s="571" t="s">
        <v>41</v>
      </c>
      <c r="H615" s="516">
        <v>8</v>
      </c>
    </row>
    <row r="616" spans="1:13" ht="20.100000000000001" customHeight="1">
      <c r="B616" s="490">
        <v>99.44</v>
      </c>
      <c r="C616" s="495" t="s">
        <v>437</v>
      </c>
      <c r="D616" s="496" t="s">
        <v>40</v>
      </c>
    </row>
    <row r="617" spans="1:13" ht="20.100000000000001" customHeight="1">
      <c r="A617" s="486"/>
      <c r="B617" s="628"/>
      <c r="C617" s="481"/>
      <c r="D617" s="492"/>
      <c r="E617" s="457"/>
      <c r="F617" s="609"/>
      <c r="G617" s="606"/>
      <c r="H617" s="587"/>
      <c r="I617" s="501"/>
      <c r="J617" s="501"/>
      <c r="K617" s="606"/>
      <c r="L617" s="501"/>
    </row>
    <row r="618" spans="1:13" ht="39" customHeight="1">
      <c r="A618" s="486">
        <v>62</v>
      </c>
      <c r="B618" s="488" t="s">
        <v>179</v>
      </c>
      <c r="C618" s="1216" t="s">
        <v>806</v>
      </c>
      <c r="D618" s="1216"/>
      <c r="E618" s="1216"/>
      <c r="F618" s="1216"/>
      <c r="G618" s="1216"/>
      <c r="H618" s="1216"/>
      <c r="I618" s="1216"/>
      <c r="J618" s="1216"/>
      <c r="K618" s="1216"/>
      <c r="L618" s="1216"/>
      <c r="M618" s="464">
        <v>274</v>
      </c>
    </row>
    <row r="619" spans="1:13" ht="15.75">
      <c r="A619" s="486"/>
      <c r="B619" s="498"/>
      <c r="C619" s="499"/>
      <c r="D619" s="485"/>
      <c r="E619" s="457"/>
      <c r="F619" s="478"/>
      <c r="G619" s="478"/>
      <c r="H619" s="478"/>
      <c r="I619" s="478"/>
      <c r="J619" s="478"/>
      <c r="K619" s="478"/>
      <c r="L619" s="478"/>
      <c r="M619" s="514"/>
    </row>
    <row r="620" spans="1:13" ht="20.100000000000001" customHeight="1">
      <c r="A620" s="486"/>
      <c r="B620" s="570">
        <v>274</v>
      </c>
      <c r="C620" s="817" t="s">
        <v>43</v>
      </c>
      <c r="D620" s="478" t="s">
        <v>180</v>
      </c>
      <c r="E620" s="457"/>
      <c r="F620" s="478"/>
      <c r="G620" s="478"/>
      <c r="H620" s="478"/>
      <c r="I620" s="478"/>
      <c r="J620" s="478"/>
      <c r="K620" s="478"/>
      <c r="L620" s="478"/>
      <c r="M620" s="514"/>
    </row>
    <row r="621" spans="1:13" ht="20.100000000000001" customHeight="1">
      <c r="A621" s="486"/>
      <c r="B621" s="519">
        <v>274</v>
      </c>
      <c r="C621" s="495" t="s">
        <v>10</v>
      </c>
      <c r="D621" s="496" t="s">
        <v>40</v>
      </c>
      <c r="E621" s="457"/>
      <c r="F621" s="478"/>
      <c r="G621" s="478"/>
      <c r="H621" s="478"/>
      <c r="I621" s="478"/>
      <c r="J621" s="478"/>
      <c r="K621" s="478"/>
      <c r="L621" s="478"/>
      <c r="M621" s="514"/>
    </row>
    <row r="622" spans="1:13" ht="20.100000000000001" customHeight="1">
      <c r="A622" s="486"/>
      <c r="B622" s="559"/>
      <c r="C622" s="555"/>
      <c r="D622" s="496"/>
      <c r="E622" s="457"/>
      <c r="F622" s="575"/>
      <c r="G622" s="571"/>
      <c r="H622" s="587"/>
      <c r="I622" s="501"/>
      <c r="J622" s="501"/>
      <c r="K622" s="611"/>
      <c r="L622" s="478"/>
      <c r="M622" s="514"/>
    </row>
    <row r="623" spans="1:13" ht="48" customHeight="1">
      <c r="A623" s="486">
        <v>63</v>
      </c>
      <c r="B623" s="488" t="s">
        <v>181</v>
      </c>
      <c r="C623" s="1216" t="s">
        <v>789</v>
      </c>
      <c r="D623" s="1216"/>
      <c r="E623" s="1216"/>
      <c r="F623" s="1216"/>
      <c r="G623" s="1216"/>
      <c r="H623" s="1216"/>
      <c r="I623" s="1216"/>
      <c r="J623" s="1216"/>
      <c r="K623" s="1216"/>
      <c r="L623" s="1216"/>
      <c r="M623" s="514">
        <v>266.44</v>
      </c>
    </row>
    <row r="624" spans="1:13" ht="15.75">
      <c r="A624" s="486"/>
      <c r="B624" s="488"/>
      <c r="C624" s="855"/>
      <c r="D624" s="982" t="s">
        <v>122</v>
      </c>
      <c r="E624" s="982"/>
      <c r="F624" s="982"/>
      <c r="G624" s="982"/>
      <c r="H624" s="982"/>
      <c r="I624" s="982"/>
      <c r="J624" s="982"/>
      <c r="K624" s="982"/>
      <c r="L624" s="855"/>
      <c r="M624" s="514"/>
    </row>
    <row r="625" spans="1:14" ht="19.5" customHeight="1">
      <c r="A625" s="486"/>
      <c r="B625" s="832"/>
      <c r="C625" s="831"/>
      <c r="D625" s="830" t="s">
        <v>877</v>
      </c>
      <c r="E625" s="829"/>
      <c r="F625" s="455"/>
      <c r="G625" s="455"/>
      <c r="H625" s="455"/>
      <c r="I625" s="455"/>
      <c r="J625" s="455"/>
      <c r="K625" s="455"/>
      <c r="L625" s="455"/>
      <c r="M625" s="455"/>
    </row>
    <row r="626" spans="1:14" ht="19.5" customHeight="1">
      <c r="A626" s="486"/>
      <c r="B626" s="976">
        <v>266.44</v>
      </c>
      <c r="C626" s="495" t="s">
        <v>383</v>
      </c>
      <c r="D626" s="496" t="s">
        <v>40</v>
      </c>
      <c r="E626" s="826"/>
      <c r="F626" s="818"/>
      <c r="G626" s="825"/>
      <c r="H626" s="818"/>
      <c r="I626" s="824"/>
      <c r="J626" s="501"/>
      <c r="K626" s="611"/>
      <c r="L626" s="809"/>
      <c r="M626" s="514"/>
    </row>
    <row r="627" spans="1:14" ht="20.100000000000001" customHeight="1">
      <c r="A627" s="486"/>
      <c r="B627" s="559"/>
      <c r="C627" s="555"/>
      <c r="D627" s="496"/>
      <c r="E627" s="457"/>
      <c r="F627" s="575"/>
      <c r="G627" s="571"/>
      <c r="H627" s="587"/>
      <c r="I627" s="501"/>
      <c r="J627" s="501"/>
      <c r="K627" s="611"/>
      <c r="L627" s="809"/>
      <c r="M627" s="514"/>
    </row>
    <row r="628" spans="1:14" ht="57.75" customHeight="1">
      <c r="A628" s="486">
        <v>64</v>
      </c>
      <c r="B628" s="488" t="s">
        <v>182</v>
      </c>
      <c r="C628" s="1216" t="s">
        <v>790</v>
      </c>
      <c r="D628" s="1216"/>
      <c r="E628" s="1216"/>
      <c r="F628" s="1216"/>
      <c r="G628" s="1216"/>
      <c r="H628" s="1216"/>
      <c r="I628" s="1216"/>
      <c r="J628" s="1216"/>
      <c r="K628" s="1216"/>
      <c r="L628" s="1216"/>
      <c r="M628" s="514">
        <v>17118.079999999998</v>
      </c>
    </row>
    <row r="629" spans="1:14" ht="15.75">
      <c r="A629" s="486"/>
      <c r="B629" s="488"/>
      <c r="C629" s="855"/>
      <c r="D629" s="982" t="s">
        <v>122</v>
      </c>
      <c r="E629" s="982"/>
      <c r="F629" s="982"/>
      <c r="G629" s="982"/>
      <c r="H629" s="982"/>
      <c r="I629" s="982"/>
      <c r="J629" s="982"/>
      <c r="K629" s="982"/>
      <c r="L629" s="855"/>
      <c r="M629" s="514"/>
    </row>
    <row r="630" spans="1:14" ht="19.5" customHeight="1">
      <c r="A630" s="486"/>
      <c r="B630" s="832"/>
      <c r="C630" s="831"/>
      <c r="D630" s="830" t="s">
        <v>876</v>
      </c>
      <c r="E630" s="829"/>
      <c r="F630" s="829"/>
      <c r="G630" s="829"/>
      <c r="H630" s="829"/>
      <c r="I630" s="829"/>
      <c r="J630" s="829"/>
      <c r="K630" s="829"/>
      <c r="L630" s="808"/>
      <c r="M630" s="514"/>
    </row>
    <row r="631" spans="1:14" ht="19.5" customHeight="1">
      <c r="A631" s="486"/>
      <c r="B631" s="976">
        <v>17118.079999999998</v>
      </c>
      <c r="C631" s="495" t="s">
        <v>383</v>
      </c>
      <c r="D631" s="496" t="s">
        <v>40</v>
      </c>
      <c r="E631" s="826"/>
      <c r="F631" s="818"/>
      <c r="G631" s="825"/>
      <c r="H631" s="818"/>
      <c r="I631" s="824"/>
      <c r="J631" s="501"/>
      <c r="K631" s="611"/>
      <c r="L631" s="809"/>
      <c r="M631" s="514"/>
    </row>
    <row r="632" spans="1:14" ht="20.100000000000001" customHeight="1">
      <c r="A632" s="486"/>
      <c r="B632" s="559"/>
      <c r="C632" s="495"/>
      <c r="D632" s="496"/>
      <c r="E632" s="588"/>
      <c r="F632" s="588"/>
      <c r="G632" s="588"/>
      <c r="H632" s="588"/>
      <c r="I632" s="588"/>
      <c r="J632" s="588"/>
      <c r="K632" s="588"/>
      <c r="L632" s="588"/>
      <c r="M632" s="512"/>
      <c r="N632" s="588"/>
    </row>
    <row r="633" spans="1:14" ht="41.25" customHeight="1">
      <c r="A633" s="486">
        <v>65</v>
      </c>
      <c r="B633" s="488" t="s">
        <v>183</v>
      </c>
      <c r="C633" s="1216" t="s">
        <v>819</v>
      </c>
      <c r="D633" s="1216"/>
      <c r="E633" s="1216"/>
      <c r="F633" s="1216"/>
      <c r="G633" s="1216"/>
      <c r="H633" s="1216"/>
      <c r="I633" s="1216"/>
      <c r="J633" s="1216"/>
      <c r="K633" s="1216"/>
      <c r="L633" s="1216"/>
      <c r="M633" s="514">
        <v>628</v>
      </c>
      <c r="N633" s="588"/>
    </row>
    <row r="634" spans="1:14" ht="20.100000000000001" customHeight="1">
      <c r="A634" s="486"/>
      <c r="B634" s="492"/>
      <c r="C634" s="579"/>
      <c r="D634" s="579"/>
      <c r="E634" s="579"/>
      <c r="F634" s="494" t="s">
        <v>184</v>
      </c>
      <c r="G634" s="494"/>
      <c r="H634" s="494" t="s">
        <v>185</v>
      </c>
      <c r="I634" s="579"/>
      <c r="J634" s="579"/>
      <c r="K634" s="579"/>
      <c r="L634" s="579"/>
      <c r="M634" s="514"/>
      <c r="N634" s="588"/>
    </row>
    <row r="635" spans="1:14" ht="20.100000000000001" customHeight="1">
      <c r="A635" s="486"/>
      <c r="B635" s="557">
        <v>628</v>
      </c>
      <c r="C635" s="817" t="s">
        <v>43</v>
      </c>
      <c r="D635" s="631" t="s">
        <v>186</v>
      </c>
      <c r="E635" s="457"/>
      <c r="F635" s="629">
        <v>7534</v>
      </c>
      <c r="G635" s="501" t="s">
        <v>110</v>
      </c>
      <c r="H635" s="501">
        <v>12</v>
      </c>
      <c r="I635" s="501"/>
      <c r="J635" s="501"/>
      <c r="K635" s="609"/>
      <c r="L635" s="501"/>
      <c r="M635" s="514"/>
      <c r="N635" s="588"/>
    </row>
    <row r="636" spans="1:14" ht="20.100000000000001" customHeight="1">
      <c r="A636" s="486"/>
      <c r="B636" s="554">
        <v>628</v>
      </c>
      <c r="C636" s="495" t="s">
        <v>10</v>
      </c>
      <c r="D636" s="492" t="s">
        <v>187</v>
      </c>
      <c r="E636" s="457"/>
      <c r="F636" s="455"/>
      <c r="G636" s="455"/>
      <c r="H636" s="455"/>
      <c r="I636" s="478"/>
      <c r="J636" s="501"/>
      <c r="K636" s="611"/>
      <c r="L636" s="478"/>
      <c r="M636" s="514"/>
      <c r="N636" s="588"/>
    </row>
    <row r="637" spans="1:14" ht="20.100000000000001" customHeight="1">
      <c r="A637" s="486"/>
      <c r="B637" s="628"/>
      <c r="C637" s="481"/>
      <c r="D637" s="492"/>
      <c r="E637" s="457"/>
      <c r="J637" s="501"/>
      <c r="K637" s="606"/>
      <c r="L637" s="501"/>
      <c r="M637" s="514"/>
      <c r="N637" s="588"/>
    </row>
    <row r="638" spans="1:14" ht="42.75" customHeight="1">
      <c r="A638" s="486">
        <v>66</v>
      </c>
      <c r="B638" s="488" t="s">
        <v>188</v>
      </c>
      <c r="C638" s="1216" t="s">
        <v>820</v>
      </c>
      <c r="D638" s="1216"/>
      <c r="E638" s="1216"/>
      <c r="F638" s="1216"/>
      <c r="G638" s="1216"/>
      <c r="H638" s="1216"/>
      <c r="I638" s="1216"/>
      <c r="J638" s="1216"/>
      <c r="K638" s="1216"/>
      <c r="L638" s="1216"/>
      <c r="M638" s="514">
        <v>314</v>
      </c>
      <c r="N638" s="588"/>
    </row>
    <row r="639" spans="1:14" ht="20.100000000000001" customHeight="1">
      <c r="A639" s="486"/>
      <c r="B639" s="492"/>
      <c r="C639" s="579"/>
      <c r="D639" s="579"/>
      <c r="E639" s="579"/>
      <c r="F639" s="494" t="s">
        <v>184</v>
      </c>
      <c r="G639" s="494"/>
      <c r="H639" s="494" t="s">
        <v>189</v>
      </c>
      <c r="I639" s="579"/>
      <c r="J639" s="579"/>
      <c r="K639" s="579"/>
      <c r="L639" s="579"/>
      <c r="M639" s="512"/>
      <c r="N639" s="588"/>
    </row>
    <row r="640" spans="1:14" ht="20.100000000000001" customHeight="1">
      <c r="A640" s="486"/>
      <c r="B640" s="557">
        <v>314</v>
      </c>
      <c r="C640" s="817" t="s">
        <v>43</v>
      </c>
      <c r="D640" s="631" t="s">
        <v>186</v>
      </c>
      <c r="E640" s="457"/>
      <c r="F640" s="629">
        <v>7534</v>
      </c>
      <c r="G640" s="501" t="s">
        <v>110</v>
      </c>
      <c r="H640" s="501">
        <v>24</v>
      </c>
      <c r="I640" s="579"/>
      <c r="J640" s="579"/>
      <c r="K640" s="579"/>
      <c r="L640" s="579"/>
      <c r="M640" s="512"/>
      <c r="N640" s="588"/>
    </row>
    <row r="641" spans="1:14" ht="20.100000000000001" customHeight="1">
      <c r="A641" s="486"/>
      <c r="B641" s="554">
        <v>314</v>
      </c>
      <c r="C641" s="495" t="s">
        <v>10</v>
      </c>
      <c r="D641" s="492" t="s">
        <v>187</v>
      </c>
      <c r="E641" s="457"/>
      <c r="F641" s="455"/>
      <c r="G641" s="455"/>
      <c r="H641" s="455"/>
      <c r="I641" s="501"/>
      <c r="J641" s="501"/>
      <c r="K641" s="611"/>
      <c r="L641" s="478"/>
      <c r="M641" s="512"/>
      <c r="N641" s="588"/>
    </row>
    <row r="642" spans="1:14" ht="20.100000000000001" customHeight="1">
      <c r="A642" s="486"/>
      <c r="B642" s="559"/>
      <c r="C642" s="555"/>
      <c r="D642" s="496"/>
      <c r="E642" s="457"/>
      <c r="F642" s="575"/>
      <c r="G642" s="571"/>
      <c r="H642" s="587"/>
      <c r="I642" s="501"/>
      <c r="J642" s="501"/>
      <c r="K642" s="611"/>
      <c r="L642" s="478"/>
      <c r="M642" s="514"/>
    </row>
    <row r="643" spans="1:14" s="453" customFormat="1" ht="17.100000000000001" customHeight="1">
      <c r="A643" s="479" t="s">
        <v>20</v>
      </c>
      <c r="B643" s="480" t="s">
        <v>21</v>
      </c>
      <c r="C643" s="481"/>
      <c r="D643" s="482"/>
      <c r="E643" s="483"/>
      <c r="F643" s="484"/>
      <c r="G643" s="485"/>
      <c r="H643" s="485"/>
      <c r="I643" s="485"/>
      <c r="J643" s="485"/>
      <c r="K643" s="485"/>
      <c r="L643" s="485"/>
      <c r="M643" s="512"/>
      <c r="N643" s="515"/>
    </row>
    <row r="644" spans="1:14" ht="20.100000000000001" customHeight="1">
      <c r="B644" s="457"/>
      <c r="C644" s="457"/>
      <c r="D644" s="457"/>
      <c r="E644" s="457"/>
      <c r="F644" s="457"/>
      <c r="G644" s="457"/>
      <c r="H644" s="457"/>
      <c r="I644" s="457"/>
      <c r="J644" s="457"/>
      <c r="K644" s="457"/>
      <c r="L644" s="457"/>
    </row>
    <row r="645" spans="1:14" ht="39.75" customHeight="1">
      <c r="A645" s="486">
        <v>67</v>
      </c>
      <c r="B645" s="488" t="s">
        <v>190</v>
      </c>
      <c r="C645" s="1216" t="s">
        <v>729</v>
      </c>
      <c r="D645" s="1216"/>
      <c r="E645" s="1216"/>
      <c r="F645" s="1216"/>
      <c r="G645" s="1216"/>
      <c r="H645" s="1216"/>
      <c r="I645" s="1216"/>
      <c r="J645" s="1216"/>
      <c r="K645" s="1216"/>
      <c r="L645" s="1216"/>
      <c r="M645" s="464">
        <v>35137.760000000002</v>
      </c>
    </row>
    <row r="646" spans="1:14" ht="20.100000000000001" customHeight="1">
      <c r="A646" s="486"/>
      <c r="B646" s="491"/>
      <c r="C646" s="481"/>
      <c r="D646" s="632" t="s">
        <v>191</v>
      </c>
      <c r="E646" s="457"/>
      <c r="F646" s="494" t="s">
        <v>192</v>
      </c>
      <c r="G646" s="494"/>
      <c r="H646" s="494" t="s">
        <v>193</v>
      </c>
      <c r="I646" s="501"/>
      <c r="J646" s="494" t="s">
        <v>112</v>
      </c>
      <c r="K646" s="478"/>
    </row>
    <row r="647" spans="1:14" ht="20.100000000000001" customHeight="1">
      <c r="A647" s="633"/>
      <c r="B647" s="634"/>
      <c r="C647" s="817"/>
      <c r="D647" s="834" t="s">
        <v>854</v>
      </c>
      <c r="E647" s="454"/>
      <c r="F647" s="505"/>
      <c r="G647" s="501"/>
      <c r="H647" s="506"/>
      <c r="I647" s="501"/>
      <c r="J647" s="516"/>
      <c r="K647" s="478"/>
      <c r="N647" s="635"/>
    </row>
    <row r="648" spans="1:14" ht="20.100000000000001" customHeight="1">
      <c r="A648" s="633"/>
      <c r="B648" s="595">
        <v>1271.69</v>
      </c>
      <c r="C648" s="817" t="s">
        <v>43</v>
      </c>
      <c r="D648" s="492" t="s">
        <v>840</v>
      </c>
      <c r="F648" s="505">
        <v>423.899</v>
      </c>
      <c r="G648" s="501" t="s">
        <v>41</v>
      </c>
      <c r="H648" s="506">
        <v>1.5</v>
      </c>
      <c r="I648" s="501" t="s">
        <v>41</v>
      </c>
      <c r="J648" s="516">
        <v>2</v>
      </c>
      <c r="K648" s="478" t="s">
        <v>194</v>
      </c>
    </row>
    <row r="649" spans="1:14" ht="20.100000000000001" customHeight="1">
      <c r="A649" s="633"/>
      <c r="B649" s="595">
        <v>1109.51</v>
      </c>
      <c r="C649" s="817" t="s">
        <v>43</v>
      </c>
      <c r="D649" s="492" t="s">
        <v>841</v>
      </c>
      <c r="F649" s="505">
        <v>369.839</v>
      </c>
      <c r="G649" s="501" t="s">
        <v>41</v>
      </c>
      <c r="H649" s="506">
        <v>1.5</v>
      </c>
      <c r="I649" s="501" t="s">
        <v>41</v>
      </c>
      <c r="J649" s="516">
        <v>2</v>
      </c>
      <c r="K649" s="478" t="s">
        <v>194</v>
      </c>
    </row>
    <row r="650" spans="1:14" ht="20.100000000000001" customHeight="1">
      <c r="A650" s="633"/>
      <c r="B650" s="595">
        <v>1433.09</v>
      </c>
      <c r="C650" s="817" t="s">
        <v>43</v>
      </c>
      <c r="D650" s="492" t="s">
        <v>842</v>
      </c>
      <c r="F650" s="505">
        <v>477.69799999999998</v>
      </c>
      <c r="G650" s="501" t="s">
        <v>41</v>
      </c>
      <c r="H650" s="506">
        <v>1.5</v>
      </c>
      <c r="I650" s="501" t="s">
        <v>41</v>
      </c>
      <c r="J650" s="516">
        <v>2</v>
      </c>
      <c r="K650" s="478" t="s">
        <v>194</v>
      </c>
    </row>
    <row r="651" spans="1:14" ht="20.100000000000001" customHeight="1">
      <c r="A651" s="633"/>
      <c r="B651" s="595">
        <v>620.19000000000005</v>
      </c>
      <c r="C651" s="817" t="s">
        <v>43</v>
      </c>
      <c r="D651" s="492" t="s">
        <v>843</v>
      </c>
      <c r="F651" s="505">
        <v>206.732</v>
      </c>
      <c r="G651" s="501" t="s">
        <v>41</v>
      </c>
      <c r="H651" s="506">
        <v>1.5</v>
      </c>
      <c r="I651" s="501" t="s">
        <v>41</v>
      </c>
      <c r="J651" s="516">
        <v>2</v>
      </c>
      <c r="K651" s="478" t="s">
        <v>194</v>
      </c>
    </row>
    <row r="652" spans="1:14" ht="20.100000000000001" customHeight="1">
      <c r="A652" s="633"/>
      <c r="B652" s="595">
        <v>621.19000000000005</v>
      </c>
      <c r="C652" s="817" t="s">
        <v>43</v>
      </c>
      <c r="D652" s="492" t="s">
        <v>844</v>
      </c>
      <c r="F652" s="505">
        <v>207.06399999999999</v>
      </c>
      <c r="G652" s="501" t="s">
        <v>41</v>
      </c>
      <c r="H652" s="506">
        <v>1.5</v>
      </c>
      <c r="I652" s="501" t="s">
        <v>41</v>
      </c>
      <c r="J652" s="516">
        <v>2</v>
      </c>
      <c r="K652" s="478" t="s">
        <v>194</v>
      </c>
    </row>
    <row r="653" spans="1:14" ht="20.100000000000001" customHeight="1">
      <c r="A653" s="633"/>
      <c r="B653" s="595">
        <v>314.16000000000003</v>
      </c>
      <c r="C653" s="817" t="s">
        <v>43</v>
      </c>
      <c r="D653" s="492" t="s">
        <v>845</v>
      </c>
      <c r="F653" s="505">
        <v>104.721</v>
      </c>
      <c r="G653" s="501" t="s">
        <v>41</v>
      </c>
      <c r="H653" s="506">
        <v>1.5</v>
      </c>
      <c r="I653" s="501" t="s">
        <v>41</v>
      </c>
      <c r="J653" s="516">
        <v>2</v>
      </c>
      <c r="K653" s="478" t="s">
        <v>194</v>
      </c>
    </row>
    <row r="654" spans="1:14" ht="20.100000000000001" customHeight="1">
      <c r="A654" s="633"/>
      <c r="B654" s="595">
        <v>797.3</v>
      </c>
      <c r="C654" s="817" t="s">
        <v>43</v>
      </c>
      <c r="D654" s="492" t="s">
        <v>878</v>
      </c>
      <c r="F654" s="505">
        <v>265.767</v>
      </c>
      <c r="G654" s="501" t="s">
        <v>41</v>
      </c>
      <c r="H654" s="506">
        <v>1.5</v>
      </c>
      <c r="I654" s="501" t="s">
        <v>41</v>
      </c>
      <c r="J654" s="516">
        <v>2</v>
      </c>
      <c r="K654" s="478" t="s">
        <v>194</v>
      </c>
    </row>
    <row r="655" spans="1:14" ht="20.100000000000001" customHeight="1">
      <c r="A655" s="633"/>
      <c r="B655" s="595">
        <v>794.18</v>
      </c>
      <c r="C655" s="817" t="s">
        <v>43</v>
      </c>
      <c r="D655" s="492" t="s">
        <v>846</v>
      </c>
      <c r="F655" s="505">
        <v>264.72800000000001</v>
      </c>
      <c r="G655" s="501" t="s">
        <v>41</v>
      </c>
      <c r="H655" s="506">
        <v>1.5</v>
      </c>
      <c r="I655" s="501" t="s">
        <v>41</v>
      </c>
      <c r="J655" s="516">
        <v>2</v>
      </c>
      <c r="K655" s="478" t="s">
        <v>194</v>
      </c>
    </row>
    <row r="656" spans="1:14" ht="19.5" customHeight="1">
      <c r="A656" s="633"/>
      <c r="B656" s="595">
        <v>581.95000000000005</v>
      </c>
      <c r="C656" s="817" t="s">
        <v>43</v>
      </c>
      <c r="D656" s="492" t="s">
        <v>847</v>
      </c>
      <c r="F656" s="505">
        <v>193.98500000000001</v>
      </c>
      <c r="G656" s="501" t="s">
        <v>41</v>
      </c>
      <c r="H656" s="506">
        <v>1.5</v>
      </c>
      <c r="I656" s="501" t="s">
        <v>41</v>
      </c>
      <c r="J656" s="516">
        <v>2</v>
      </c>
      <c r="K656" s="478" t="s">
        <v>194</v>
      </c>
    </row>
    <row r="657" spans="1:13" ht="19.5" customHeight="1">
      <c r="A657" s="633"/>
      <c r="B657" s="595">
        <v>2409.11</v>
      </c>
      <c r="C657" s="817" t="s">
        <v>43</v>
      </c>
      <c r="D657" s="492" t="s">
        <v>879</v>
      </c>
      <c r="F657" s="505">
        <v>803.03700000000003</v>
      </c>
      <c r="G657" s="501" t="s">
        <v>41</v>
      </c>
      <c r="H657" s="506">
        <v>1.5</v>
      </c>
      <c r="I657" s="501" t="s">
        <v>41</v>
      </c>
      <c r="J657" s="516">
        <v>2</v>
      </c>
      <c r="K657" s="478" t="s">
        <v>194</v>
      </c>
    </row>
    <row r="658" spans="1:13" ht="19.5" customHeight="1">
      <c r="A658" s="633"/>
      <c r="B658" s="595">
        <v>135</v>
      </c>
      <c r="C658" s="817" t="s">
        <v>43</v>
      </c>
      <c r="D658" s="492" t="s">
        <v>887</v>
      </c>
      <c r="F658" s="505">
        <v>45</v>
      </c>
      <c r="G658" s="501" t="s">
        <v>41</v>
      </c>
      <c r="H658" s="506">
        <v>1.5</v>
      </c>
      <c r="I658" s="501" t="s">
        <v>41</v>
      </c>
      <c r="J658" s="516">
        <v>2</v>
      </c>
      <c r="K658" s="478" t="s">
        <v>194</v>
      </c>
    </row>
    <row r="659" spans="1:13" ht="19.5" customHeight="1">
      <c r="A659" s="633"/>
      <c r="B659" s="595">
        <v>2173.35</v>
      </c>
      <c r="C659" s="817" t="s">
        <v>43</v>
      </c>
      <c r="D659" s="492" t="s">
        <v>888</v>
      </c>
      <c r="F659" s="505">
        <v>724.45</v>
      </c>
      <c r="G659" s="501" t="s">
        <v>41</v>
      </c>
      <c r="H659" s="506">
        <v>1.5</v>
      </c>
      <c r="I659" s="501" t="s">
        <v>41</v>
      </c>
      <c r="J659" s="516">
        <v>2</v>
      </c>
      <c r="K659" s="478" t="s">
        <v>194</v>
      </c>
    </row>
    <row r="660" spans="1:13" ht="19.5" customHeight="1">
      <c r="A660" s="633"/>
      <c r="B660" s="595">
        <v>840</v>
      </c>
      <c r="C660" s="817" t="s">
        <v>43</v>
      </c>
      <c r="D660" s="492" t="s">
        <v>848</v>
      </c>
      <c r="F660" s="505">
        <v>280</v>
      </c>
      <c r="G660" s="501" t="s">
        <v>41</v>
      </c>
      <c r="H660" s="506">
        <v>1.5</v>
      </c>
      <c r="I660" s="501" t="s">
        <v>41</v>
      </c>
      <c r="J660" s="516">
        <v>2</v>
      </c>
      <c r="K660" s="478" t="s">
        <v>194</v>
      </c>
    </row>
    <row r="661" spans="1:13" ht="19.5" customHeight="1">
      <c r="A661" s="633"/>
      <c r="B661" s="595">
        <v>455.49</v>
      </c>
      <c r="C661" s="817" t="s">
        <v>43</v>
      </c>
      <c r="D661" s="492" t="s">
        <v>849</v>
      </c>
      <c r="F661" s="505">
        <v>151.83000000000001</v>
      </c>
      <c r="G661" s="501" t="s">
        <v>41</v>
      </c>
      <c r="H661" s="506">
        <v>1.5</v>
      </c>
      <c r="I661" s="501" t="s">
        <v>41</v>
      </c>
      <c r="J661" s="516">
        <v>2</v>
      </c>
      <c r="K661" s="478" t="s">
        <v>194</v>
      </c>
    </row>
    <row r="662" spans="1:13" ht="19.5" customHeight="1">
      <c r="A662" s="633"/>
      <c r="B662" s="595">
        <v>208.92</v>
      </c>
      <c r="C662" s="817" t="s">
        <v>43</v>
      </c>
      <c r="D662" s="492" t="s">
        <v>880</v>
      </c>
      <c r="F662" s="505">
        <v>69.641999999999996</v>
      </c>
      <c r="G662" s="501" t="s">
        <v>41</v>
      </c>
      <c r="H662" s="506">
        <v>1.5</v>
      </c>
      <c r="I662" s="501" t="s">
        <v>41</v>
      </c>
      <c r="J662" s="516">
        <v>2</v>
      </c>
      <c r="K662" s="478" t="s">
        <v>194</v>
      </c>
    </row>
    <row r="663" spans="1:13" ht="19.5" customHeight="1">
      <c r="A663" s="633"/>
      <c r="B663" s="595">
        <v>598.02</v>
      </c>
      <c r="C663" s="817" t="s">
        <v>43</v>
      </c>
      <c r="D663" s="492" t="s">
        <v>881</v>
      </c>
      <c r="F663" s="505">
        <v>199.34199999999998</v>
      </c>
      <c r="G663" s="501" t="s">
        <v>41</v>
      </c>
      <c r="H663" s="506">
        <v>1.5</v>
      </c>
      <c r="I663" s="501" t="s">
        <v>41</v>
      </c>
      <c r="J663" s="516">
        <v>2</v>
      </c>
      <c r="K663" s="478" t="s">
        <v>194</v>
      </c>
    </row>
    <row r="664" spans="1:13" ht="19.5" customHeight="1">
      <c r="A664" s="633"/>
      <c r="B664" s="595">
        <v>945.59</v>
      </c>
      <c r="C664" s="817" t="s">
        <v>43</v>
      </c>
      <c r="D664" s="833" t="s">
        <v>850</v>
      </c>
      <c r="F664" s="505">
        <v>315.19900000000001</v>
      </c>
      <c r="G664" s="501" t="s">
        <v>41</v>
      </c>
      <c r="H664" s="506">
        <v>1.5</v>
      </c>
      <c r="I664" s="501" t="s">
        <v>41</v>
      </c>
      <c r="J664" s="516">
        <v>2</v>
      </c>
      <c r="K664" s="478" t="s">
        <v>194</v>
      </c>
    </row>
    <row r="665" spans="1:13" ht="19.5" customHeight="1">
      <c r="A665" s="633"/>
      <c r="B665" s="595">
        <v>349.77</v>
      </c>
      <c r="C665" s="817" t="s">
        <v>43</v>
      </c>
      <c r="D665" s="492" t="s">
        <v>851</v>
      </c>
      <c r="F665" s="505">
        <v>116.59</v>
      </c>
      <c r="G665" s="501" t="s">
        <v>41</v>
      </c>
      <c r="H665" s="506">
        <v>1.5</v>
      </c>
      <c r="I665" s="501" t="s">
        <v>41</v>
      </c>
      <c r="J665" s="516">
        <v>2</v>
      </c>
      <c r="K665" s="478" t="s">
        <v>194</v>
      </c>
    </row>
    <row r="666" spans="1:13" ht="19.5" customHeight="1">
      <c r="A666" s="633"/>
      <c r="B666" s="595">
        <v>329.01</v>
      </c>
      <c r="C666" s="817" t="s">
        <v>43</v>
      </c>
      <c r="D666" s="492" t="s">
        <v>852</v>
      </c>
      <c r="F666" s="505">
        <v>109.672</v>
      </c>
      <c r="G666" s="501" t="s">
        <v>41</v>
      </c>
      <c r="H666" s="506">
        <v>1.5</v>
      </c>
      <c r="I666" s="501" t="s">
        <v>41</v>
      </c>
      <c r="J666" s="516">
        <v>2</v>
      </c>
      <c r="K666" s="478" t="s">
        <v>194</v>
      </c>
    </row>
    <row r="667" spans="1:13" ht="19.5" customHeight="1">
      <c r="A667" s="633"/>
      <c r="B667" s="595">
        <v>507.02</v>
      </c>
      <c r="C667" s="817" t="s">
        <v>43</v>
      </c>
      <c r="D667" s="492" t="s">
        <v>853</v>
      </c>
      <c r="F667" s="505">
        <v>169.00900000000001</v>
      </c>
      <c r="G667" s="501" t="s">
        <v>41</v>
      </c>
      <c r="H667" s="506">
        <v>1.5</v>
      </c>
      <c r="I667" s="501" t="s">
        <v>41</v>
      </c>
      <c r="J667" s="516">
        <v>2</v>
      </c>
      <c r="K667" s="478" t="s">
        <v>194</v>
      </c>
    </row>
    <row r="668" spans="1:13" ht="20.100000000000001" customHeight="1">
      <c r="A668" s="633"/>
      <c r="B668" s="595">
        <v>1316</v>
      </c>
      <c r="C668" s="817" t="s">
        <v>43</v>
      </c>
      <c r="D668" s="492" t="s">
        <v>882</v>
      </c>
      <c r="F668" s="505">
        <v>438.66899999999998</v>
      </c>
      <c r="G668" s="501" t="s">
        <v>41</v>
      </c>
      <c r="H668" s="506">
        <v>1.5</v>
      </c>
      <c r="I668" s="501" t="s">
        <v>41</v>
      </c>
      <c r="J668" s="516">
        <v>2</v>
      </c>
      <c r="K668" s="478" t="s">
        <v>194</v>
      </c>
    </row>
    <row r="669" spans="1:13" ht="20.100000000000001" customHeight="1">
      <c r="A669" s="633"/>
      <c r="B669" s="595">
        <v>503.48</v>
      </c>
      <c r="C669" s="817" t="s">
        <v>43</v>
      </c>
      <c r="D669" s="492" t="s">
        <v>883</v>
      </c>
      <c r="F669" s="505">
        <v>167.827</v>
      </c>
      <c r="G669" s="501" t="s">
        <v>41</v>
      </c>
      <c r="H669" s="506">
        <v>1.5</v>
      </c>
      <c r="I669" s="501" t="s">
        <v>41</v>
      </c>
      <c r="J669" s="516">
        <v>2</v>
      </c>
      <c r="K669" s="478" t="s">
        <v>194</v>
      </c>
    </row>
    <row r="670" spans="1:13" ht="20.100000000000001" customHeight="1">
      <c r="A670" s="633"/>
      <c r="B670" s="595">
        <v>441.84</v>
      </c>
      <c r="C670" s="817" t="s">
        <v>43</v>
      </c>
      <c r="D670" s="492" t="s">
        <v>884</v>
      </c>
      <c r="F670" s="505">
        <v>147.28200000000001</v>
      </c>
      <c r="G670" s="501" t="s">
        <v>41</v>
      </c>
      <c r="H670" s="506">
        <v>1.5</v>
      </c>
      <c r="I670" s="501" t="s">
        <v>41</v>
      </c>
      <c r="J670" s="516">
        <v>2</v>
      </c>
      <c r="K670" s="478" t="s">
        <v>194</v>
      </c>
    </row>
    <row r="671" spans="1:13" ht="20.100000000000001" customHeight="1">
      <c r="A671" s="633"/>
      <c r="B671" s="595">
        <v>368.1</v>
      </c>
      <c r="C671" s="817" t="s">
        <v>43</v>
      </c>
      <c r="D671" s="492" t="s">
        <v>885</v>
      </c>
      <c r="F671" s="505">
        <v>122.702</v>
      </c>
      <c r="G671" s="501" t="s">
        <v>41</v>
      </c>
      <c r="H671" s="506">
        <v>1.5</v>
      </c>
      <c r="I671" s="501" t="s">
        <v>41</v>
      </c>
      <c r="J671" s="516">
        <v>2</v>
      </c>
      <c r="K671" s="478" t="s">
        <v>194</v>
      </c>
    </row>
    <row r="672" spans="1:13" ht="20.100000000000001" customHeight="1">
      <c r="A672" s="486"/>
      <c r="B672" s="595">
        <v>1770</v>
      </c>
      <c r="C672" s="817" t="s">
        <v>43</v>
      </c>
      <c r="D672" s="492" t="s">
        <v>1376</v>
      </c>
      <c r="E672" s="455"/>
      <c r="F672" s="505">
        <v>590</v>
      </c>
      <c r="G672" s="501" t="s">
        <v>41</v>
      </c>
      <c r="H672" s="506">
        <v>1.5</v>
      </c>
      <c r="I672" s="501" t="s">
        <v>41</v>
      </c>
      <c r="J672" s="516">
        <v>2</v>
      </c>
      <c r="K672" s="1182" t="s">
        <v>194</v>
      </c>
      <c r="L672" s="593"/>
      <c r="M672" s="618"/>
    </row>
    <row r="673" spans="1:13" ht="20.100000000000001" customHeight="1">
      <c r="A673" s="486"/>
      <c r="B673" s="595">
        <v>4590</v>
      </c>
      <c r="C673" s="817" t="s">
        <v>43</v>
      </c>
      <c r="D673" s="492" t="s">
        <v>1377</v>
      </c>
      <c r="E673" s="455"/>
      <c r="F673" s="505">
        <v>1530</v>
      </c>
      <c r="G673" s="501" t="s">
        <v>41</v>
      </c>
      <c r="H673" s="506">
        <v>1.5</v>
      </c>
      <c r="I673" s="501" t="s">
        <v>41</v>
      </c>
      <c r="J673" s="516">
        <v>2</v>
      </c>
      <c r="K673" s="1182" t="s">
        <v>194</v>
      </c>
      <c r="L673" s="593"/>
      <c r="M673" s="618"/>
    </row>
    <row r="674" spans="1:13" ht="20.100000000000001" customHeight="1">
      <c r="A674" s="633"/>
      <c r="B674" s="595"/>
      <c r="C674" s="817"/>
      <c r="D674" s="492"/>
      <c r="F674" s="505"/>
      <c r="G674" s="501"/>
      <c r="H674" s="506"/>
      <c r="I674" s="501"/>
      <c r="J674" s="516"/>
      <c r="K674" s="852"/>
    </row>
    <row r="675" spans="1:13" ht="20.100000000000001" customHeight="1">
      <c r="A675" s="633"/>
      <c r="B675" s="595"/>
      <c r="C675" s="817"/>
      <c r="D675" s="834" t="s">
        <v>855</v>
      </c>
      <c r="F675" s="505"/>
      <c r="G675" s="501"/>
      <c r="H675" s="506"/>
      <c r="I675" s="501"/>
      <c r="J675" s="516"/>
      <c r="K675" s="478"/>
    </row>
    <row r="676" spans="1:13" ht="20.100000000000001" customHeight="1">
      <c r="A676" s="633"/>
      <c r="B676" s="595">
        <v>704.52</v>
      </c>
      <c r="C676" s="817" t="s">
        <v>43</v>
      </c>
      <c r="D676" s="492" t="s">
        <v>856</v>
      </c>
      <c r="F676" s="505">
        <v>234.84100000000001</v>
      </c>
      <c r="G676" s="501" t="s">
        <v>41</v>
      </c>
      <c r="H676" s="506">
        <v>1.5</v>
      </c>
      <c r="I676" s="501" t="s">
        <v>41</v>
      </c>
      <c r="J676" s="516">
        <v>2</v>
      </c>
      <c r="K676" s="478" t="s">
        <v>194</v>
      </c>
    </row>
    <row r="677" spans="1:13" ht="20.100000000000001" customHeight="1">
      <c r="A677" s="633"/>
      <c r="B677" s="595">
        <v>1090.95</v>
      </c>
      <c r="C677" s="817" t="s">
        <v>43</v>
      </c>
      <c r="D677" s="492" t="s">
        <v>864</v>
      </c>
      <c r="F677" s="505">
        <v>363.65</v>
      </c>
      <c r="G677" s="501" t="s">
        <v>41</v>
      </c>
      <c r="H677" s="506">
        <v>1.5</v>
      </c>
      <c r="I677" s="501" t="s">
        <v>41</v>
      </c>
      <c r="J677" s="516">
        <v>2</v>
      </c>
      <c r="K677" s="478" t="s">
        <v>194</v>
      </c>
    </row>
    <row r="678" spans="1:13" ht="20.100000000000001" customHeight="1">
      <c r="A678" s="633"/>
      <c r="B678" s="595">
        <v>542.24</v>
      </c>
      <c r="C678" s="817" t="s">
        <v>43</v>
      </c>
      <c r="D678" s="492" t="s">
        <v>865</v>
      </c>
      <c r="F678" s="505">
        <v>180.74700000000001</v>
      </c>
      <c r="G678" s="501" t="s">
        <v>41</v>
      </c>
      <c r="H678" s="506">
        <v>1.5</v>
      </c>
      <c r="I678" s="501" t="s">
        <v>41</v>
      </c>
      <c r="J678" s="516">
        <v>2</v>
      </c>
      <c r="K678" s="478" t="s">
        <v>194</v>
      </c>
    </row>
    <row r="679" spans="1:13" ht="20.100000000000001" customHeight="1">
      <c r="A679" s="633"/>
      <c r="B679" s="595">
        <v>818.05</v>
      </c>
      <c r="C679" s="817" t="s">
        <v>43</v>
      </c>
      <c r="D679" s="492" t="s">
        <v>857</v>
      </c>
      <c r="F679" s="505">
        <v>272.68400000000003</v>
      </c>
      <c r="G679" s="501" t="s">
        <v>41</v>
      </c>
      <c r="H679" s="506">
        <v>1.5</v>
      </c>
      <c r="I679" s="501" t="s">
        <v>41</v>
      </c>
      <c r="J679" s="516">
        <v>2</v>
      </c>
      <c r="K679" s="478" t="s">
        <v>194</v>
      </c>
    </row>
    <row r="680" spans="1:13" ht="20.100000000000001" customHeight="1">
      <c r="A680" s="633"/>
      <c r="B680" s="595">
        <v>217.35</v>
      </c>
      <c r="C680" s="817" t="s">
        <v>43</v>
      </c>
      <c r="D680" s="492" t="s">
        <v>858</v>
      </c>
      <c r="F680" s="505">
        <v>72.45</v>
      </c>
      <c r="G680" s="501" t="s">
        <v>41</v>
      </c>
      <c r="H680" s="506">
        <v>1.5</v>
      </c>
      <c r="I680" s="501" t="s">
        <v>41</v>
      </c>
      <c r="J680" s="516">
        <v>2</v>
      </c>
      <c r="K680" s="478" t="s">
        <v>194</v>
      </c>
    </row>
    <row r="681" spans="1:13" ht="20.100000000000001" customHeight="1">
      <c r="A681" s="633"/>
      <c r="B681" s="595">
        <v>696.57</v>
      </c>
      <c r="C681" s="817" t="s">
        <v>43</v>
      </c>
      <c r="D681" s="492" t="s">
        <v>859</v>
      </c>
      <c r="F681" s="505">
        <v>232.19</v>
      </c>
      <c r="G681" s="501" t="s">
        <v>41</v>
      </c>
      <c r="H681" s="506">
        <v>1.5</v>
      </c>
      <c r="I681" s="501" t="s">
        <v>41</v>
      </c>
      <c r="J681" s="516">
        <v>2</v>
      </c>
      <c r="K681" s="478" t="s">
        <v>194</v>
      </c>
    </row>
    <row r="682" spans="1:13" ht="20.100000000000001" customHeight="1">
      <c r="A682" s="633"/>
      <c r="B682" s="595">
        <v>505.85</v>
      </c>
      <c r="C682" s="817" t="s">
        <v>43</v>
      </c>
      <c r="D682" s="492" t="s">
        <v>860</v>
      </c>
      <c r="F682" s="505">
        <v>168.619</v>
      </c>
      <c r="G682" s="501" t="s">
        <v>41</v>
      </c>
      <c r="H682" s="506">
        <v>1.5</v>
      </c>
      <c r="I682" s="501" t="s">
        <v>41</v>
      </c>
      <c r="J682" s="516">
        <v>2</v>
      </c>
      <c r="K682" s="478" t="s">
        <v>194</v>
      </c>
    </row>
    <row r="683" spans="1:13" ht="20.100000000000001" customHeight="1">
      <c r="A683" s="633"/>
      <c r="B683" s="595">
        <v>616.95000000000005</v>
      </c>
      <c r="C683" s="817" t="s">
        <v>43</v>
      </c>
      <c r="D683" s="492" t="s">
        <v>861</v>
      </c>
      <c r="F683" s="505">
        <v>205.65299999999999</v>
      </c>
      <c r="G683" s="501" t="s">
        <v>41</v>
      </c>
      <c r="H683" s="506">
        <v>1.5</v>
      </c>
      <c r="I683" s="501" t="s">
        <v>41</v>
      </c>
      <c r="J683" s="516">
        <v>2</v>
      </c>
      <c r="K683" s="478" t="s">
        <v>194</v>
      </c>
    </row>
    <row r="684" spans="1:13" ht="20.100000000000001" customHeight="1">
      <c r="A684" s="633"/>
      <c r="B684" s="595">
        <v>862.6</v>
      </c>
      <c r="C684" s="817" t="s">
        <v>43</v>
      </c>
      <c r="D684" s="492" t="s">
        <v>862</v>
      </c>
      <c r="F684" s="505">
        <v>287.536</v>
      </c>
      <c r="G684" s="501" t="s">
        <v>41</v>
      </c>
      <c r="H684" s="506">
        <v>1.5</v>
      </c>
      <c r="I684" s="501" t="s">
        <v>41</v>
      </c>
      <c r="J684" s="516">
        <v>2</v>
      </c>
      <c r="K684" s="478" t="s">
        <v>194</v>
      </c>
    </row>
    <row r="685" spans="1:13" ht="20.100000000000001" customHeight="1">
      <c r="A685" s="633"/>
      <c r="B685" s="595">
        <v>1109.22</v>
      </c>
      <c r="C685" s="817" t="s">
        <v>43</v>
      </c>
      <c r="D685" s="492" t="s">
        <v>863</v>
      </c>
      <c r="F685" s="505">
        <v>369.74</v>
      </c>
      <c r="G685" s="501" t="s">
        <v>41</v>
      </c>
      <c r="H685" s="506">
        <v>1.5</v>
      </c>
      <c r="I685" s="501" t="s">
        <v>41</v>
      </c>
      <c r="J685" s="516">
        <v>2</v>
      </c>
      <c r="K685" s="478" t="s">
        <v>194</v>
      </c>
    </row>
    <row r="686" spans="1:13" ht="20.100000000000001" customHeight="1">
      <c r="A686" s="633"/>
      <c r="B686" s="595">
        <v>613.22</v>
      </c>
      <c r="C686" s="817" t="s">
        <v>43</v>
      </c>
      <c r="D686" s="492" t="s">
        <v>866</v>
      </c>
      <c r="F686" s="505">
        <v>204.40799999999999</v>
      </c>
      <c r="G686" s="501" t="s">
        <v>41</v>
      </c>
      <c r="H686" s="506">
        <v>1.5</v>
      </c>
      <c r="I686" s="501" t="s">
        <v>41</v>
      </c>
      <c r="J686" s="516">
        <v>2</v>
      </c>
      <c r="K686" s="478" t="s">
        <v>194</v>
      </c>
    </row>
    <row r="687" spans="1:13" ht="20.100000000000001" customHeight="1">
      <c r="A687" s="633"/>
      <c r="B687" s="595">
        <v>719.48</v>
      </c>
      <c r="C687" s="817" t="s">
        <v>43</v>
      </c>
      <c r="D687" s="492" t="s">
        <v>867</v>
      </c>
      <c r="F687" s="505">
        <v>239.828</v>
      </c>
      <c r="G687" s="501" t="s">
        <v>41</v>
      </c>
      <c r="H687" s="506">
        <v>1.5</v>
      </c>
      <c r="I687" s="501" t="s">
        <v>41</v>
      </c>
      <c r="J687" s="516">
        <v>2</v>
      </c>
      <c r="K687" s="478" t="s">
        <v>194</v>
      </c>
    </row>
    <row r="688" spans="1:13" ht="20.100000000000001" customHeight="1">
      <c r="A688" s="633"/>
      <c r="B688" s="595">
        <v>698.93</v>
      </c>
      <c r="C688" s="817" t="s">
        <v>43</v>
      </c>
      <c r="D688" s="492" t="s">
        <v>868</v>
      </c>
      <c r="F688" s="505">
        <v>232.977</v>
      </c>
      <c r="G688" s="501" t="s">
        <v>41</v>
      </c>
      <c r="H688" s="506">
        <v>1.5</v>
      </c>
      <c r="I688" s="501" t="s">
        <v>41</v>
      </c>
      <c r="J688" s="516">
        <v>2</v>
      </c>
      <c r="K688" s="478" t="s">
        <v>194</v>
      </c>
    </row>
    <row r="689" spans="1:13" ht="20.100000000000001" customHeight="1">
      <c r="A689" s="633"/>
      <c r="B689" s="595">
        <v>457.87</v>
      </c>
      <c r="C689" s="817" t="s">
        <v>43</v>
      </c>
      <c r="D689" s="492" t="s">
        <v>869</v>
      </c>
      <c r="F689" s="505">
        <v>152.624</v>
      </c>
      <c r="G689" s="501" t="s">
        <v>41</v>
      </c>
      <c r="H689" s="506">
        <v>1.5</v>
      </c>
      <c r="I689" s="501" t="s">
        <v>41</v>
      </c>
      <c r="J689" s="516">
        <v>2</v>
      </c>
      <c r="K689" s="478" t="s">
        <v>194</v>
      </c>
    </row>
    <row r="690" spans="1:13" ht="20.100000000000001" customHeight="1">
      <c r="A690" s="633"/>
      <c r="B690" s="519">
        <v>35137.760000000002</v>
      </c>
      <c r="C690" s="495" t="s">
        <v>383</v>
      </c>
      <c r="D690" s="636" t="s">
        <v>40</v>
      </c>
      <c r="E690" s="637"/>
      <c r="F690" s="520">
        <v>11712.630999999999</v>
      </c>
      <c r="G690" s="501"/>
      <c r="H690" s="595"/>
      <c r="I690" s="501"/>
      <c r="J690" s="501"/>
      <c r="K690" s="609"/>
      <c r="L690" s="478"/>
    </row>
    <row r="691" spans="1:13" ht="20.100000000000001" customHeight="1">
      <c r="B691" s="457"/>
      <c r="C691" s="457"/>
      <c r="D691" s="457"/>
      <c r="E691" s="457"/>
      <c r="F691" s="457"/>
      <c r="G691" s="457"/>
      <c r="H691" s="457"/>
      <c r="I691" s="457"/>
      <c r="J691" s="457"/>
      <c r="K691" s="457"/>
      <c r="L691" s="457"/>
    </row>
    <row r="692" spans="1:13" ht="33" customHeight="1">
      <c r="A692" s="486">
        <v>68</v>
      </c>
      <c r="B692" s="488" t="s">
        <v>104</v>
      </c>
      <c r="C692" s="1216" t="s">
        <v>746</v>
      </c>
      <c r="D692" s="1216"/>
      <c r="E692" s="1216"/>
      <c r="F692" s="1216"/>
      <c r="G692" s="1216"/>
      <c r="H692" s="1216"/>
      <c r="I692" s="1216"/>
      <c r="J692" s="1216"/>
      <c r="K692" s="1216"/>
      <c r="L692" s="1216"/>
      <c r="M692" s="464">
        <v>273</v>
      </c>
    </row>
    <row r="693" spans="1:13" ht="15.75">
      <c r="A693" s="540"/>
      <c r="B693" s="487"/>
      <c r="C693" s="541"/>
      <c r="D693" s="542"/>
      <c r="E693" s="543"/>
      <c r="F693" s="573" t="s">
        <v>105</v>
      </c>
      <c r="G693" s="573"/>
      <c r="H693" s="573" t="s">
        <v>106</v>
      </c>
      <c r="I693" s="573"/>
      <c r="J693" s="573"/>
      <c r="K693" s="573"/>
      <c r="L693" s="591"/>
      <c r="M693" s="564"/>
    </row>
    <row r="694" spans="1:13" ht="20.100000000000001" customHeight="1">
      <c r="A694" s="638"/>
      <c r="B694" s="547">
        <v>273</v>
      </c>
      <c r="C694" s="817" t="s">
        <v>43</v>
      </c>
      <c r="D694" s="639"/>
      <c r="E694" s="543"/>
      <c r="F694" s="548">
        <v>39</v>
      </c>
      <c r="G694" s="548" t="s">
        <v>41</v>
      </c>
      <c r="H694" s="548">
        <v>7</v>
      </c>
      <c r="I694" s="548"/>
      <c r="J694" s="548"/>
      <c r="K694" s="548"/>
      <c r="L694" s="565"/>
      <c r="M694" s="564"/>
    </row>
    <row r="695" spans="1:13" ht="20.100000000000001" customHeight="1">
      <c r="A695" s="638"/>
      <c r="B695" s="519">
        <v>273</v>
      </c>
      <c r="C695" s="495" t="s">
        <v>10</v>
      </c>
      <c r="D695" s="496" t="s">
        <v>40</v>
      </c>
      <c r="E695" s="457"/>
      <c r="F695" s="640"/>
      <c r="G695" s="641"/>
      <c r="H695" s="641"/>
      <c r="I695" s="641"/>
      <c r="J695" s="641"/>
      <c r="K695" s="641"/>
      <c r="L695" s="641"/>
      <c r="M695" s="655"/>
    </row>
    <row r="696" spans="1:13" ht="20.100000000000001" customHeight="1">
      <c r="A696" s="638"/>
      <c r="B696" s="642"/>
      <c r="C696" s="639"/>
      <c r="D696" s="610"/>
      <c r="E696" s="637"/>
      <c r="F696" s="640"/>
      <c r="G696" s="641"/>
      <c r="H696" s="641"/>
      <c r="I696" s="641"/>
      <c r="J696" s="641"/>
      <c r="K696" s="641"/>
      <c r="L696" s="641"/>
      <c r="M696" s="655"/>
    </row>
    <row r="697" spans="1:13" ht="33.75" customHeight="1">
      <c r="A697" s="486">
        <v>69</v>
      </c>
      <c r="B697" s="488" t="s">
        <v>107</v>
      </c>
      <c r="C697" s="1216" t="s">
        <v>747</v>
      </c>
      <c r="D697" s="1216"/>
      <c r="E697" s="1216"/>
      <c r="F697" s="1216"/>
      <c r="G697" s="1216"/>
      <c r="H697" s="1216"/>
      <c r="I697" s="1216"/>
      <c r="J697" s="1216"/>
      <c r="K697" s="1216"/>
      <c r="L697" s="1216"/>
      <c r="M697" s="464">
        <v>468.5</v>
      </c>
    </row>
    <row r="698" spans="1:13" ht="20.100000000000001" customHeight="1">
      <c r="A698" s="578"/>
      <c r="B698" s="541"/>
      <c r="C698" s="542"/>
      <c r="D698" s="543"/>
      <c r="E698" s="573" t="s">
        <v>51</v>
      </c>
      <c r="F698" s="573"/>
      <c r="G698" s="573" t="s">
        <v>77</v>
      </c>
      <c r="H698" s="573"/>
      <c r="I698" s="576"/>
      <c r="J698" s="576"/>
      <c r="K698" s="576"/>
      <c r="L698" s="591"/>
      <c r="M698" s="564"/>
    </row>
    <row r="699" spans="1:13" ht="20.100000000000001" customHeight="1">
      <c r="A699" s="486"/>
      <c r="B699" s="547">
        <v>468.5</v>
      </c>
      <c r="C699" s="817" t="s">
        <v>43</v>
      </c>
      <c r="D699" s="543"/>
      <c r="E699" s="643">
        <v>11712.630999999999</v>
      </c>
      <c r="F699" s="548" t="s">
        <v>110</v>
      </c>
      <c r="G699" s="643">
        <v>25</v>
      </c>
      <c r="H699" s="478"/>
      <c r="I699" s="478"/>
      <c r="J699" s="478"/>
      <c r="K699" s="478"/>
      <c r="L699" s="478"/>
      <c r="M699" s="514"/>
    </row>
    <row r="700" spans="1:13" ht="20.100000000000001" customHeight="1">
      <c r="A700" s="486"/>
      <c r="B700" s="519">
        <v>468.5</v>
      </c>
      <c r="C700" s="495" t="s">
        <v>10</v>
      </c>
      <c r="D700" s="496" t="s">
        <v>40</v>
      </c>
      <c r="E700" s="457"/>
      <c r="F700" s="548"/>
      <c r="G700" s="548"/>
      <c r="H700" s="478"/>
      <c r="I700" s="478"/>
      <c r="J700" s="478"/>
      <c r="K700" s="478"/>
      <c r="L700" s="478"/>
      <c r="M700" s="514"/>
    </row>
    <row r="701" spans="1:13" ht="20.100000000000001" customHeight="1">
      <c r="A701" s="486"/>
      <c r="B701" s="490"/>
      <c r="C701" s="555"/>
      <c r="D701" s="496"/>
      <c r="E701" s="457"/>
      <c r="F701" s="548"/>
      <c r="G701" s="548"/>
      <c r="H701" s="478"/>
      <c r="I701" s="478"/>
      <c r="J701" s="478"/>
      <c r="K701" s="478"/>
      <c r="L701" s="478"/>
      <c r="M701" s="514"/>
    </row>
    <row r="702" spans="1:13" ht="20.100000000000001" customHeight="1">
      <c r="A702" s="486"/>
      <c r="B702" s="490"/>
      <c r="C702" s="555"/>
      <c r="D702" s="496"/>
      <c r="E702" s="457"/>
      <c r="F702" s="548"/>
      <c r="G702" s="548"/>
      <c r="H702" s="478"/>
      <c r="I702" s="478"/>
      <c r="J702" s="478"/>
      <c r="K702" s="478"/>
      <c r="L702" s="478"/>
      <c r="M702" s="514"/>
    </row>
    <row r="703" spans="1:13" ht="33.75" customHeight="1">
      <c r="A703" s="486">
        <v>70</v>
      </c>
      <c r="B703" s="488" t="s">
        <v>111</v>
      </c>
      <c r="C703" s="1216" t="s">
        <v>741</v>
      </c>
      <c r="D703" s="1216"/>
      <c r="E703" s="1216"/>
      <c r="F703" s="1216"/>
      <c r="G703" s="1216"/>
      <c r="H703" s="1216"/>
      <c r="I703" s="1216"/>
      <c r="J703" s="1216"/>
      <c r="K703" s="1216"/>
      <c r="L703" s="1216"/>
      <c r="M703" s="464">
        <v>23425.26</v>
      </c>
    </row>
    <row r="704" spans="1:13">
      <c r="A704" s="486"/>
      <c r="B704" s="492"/>
      <c r="C704" s="579"/>
      <c r="D704" s="579"/>
      <c r="E704" s="579"/>
      <c r="F704" s="579"/>
      <c r="G704" s="579"/>
      <c r="H704" s="579"/>
      <c r="I704" s="579"/>
      <c r="J704" s="579"/>
      <c r="K704" s="579"/>
      <c r="L704" s="579"/>
    </row>
    <row r="705" spans="1:14" ht="20.100000000000001" customHeight="1">
      <c r="A705" s="578"/>
      <c r="B705" s="541"/>
      <c r="C705" s="542"/>
      <c r="D705" s="644" t="s">
        <v>195</v>
      </c>
      <c r="E705" s="645"/>
      <c r="F705" s="646" t="s">
        <v>51</v>
      </c>
      <c r="G705" s="646"/>
      <c r="H705" s="646" t="s">
        <v>196</v>
      </c>
      <c r="I705" s="646"/>
      <c r="J705" s="646" t="s">
        <v>112</v>
      </c>
      <c r="K705" s="576"/>
      <c r="L705" s="591"/>
      <c r="M705" s="564"/>
    </row>
    <row r="706" spans="1:14" ht="20.100000000000001" customHeight="1">
      <c r="A706" s="486"/>
      <c r="B706" s="547">
        <v>23425.26</v>
      </c>
      <c r="C706" s="817" t="s">
        <v>43</v>
      </c>
      <c r="D706" s="647"/>
      <c r="E706" s="647"/>
      <c r="F706" s="648">
        <v>11712.630999999999</v>
      </c>
      <c r="G706" s="649" t="s">
        <v>41</v>
      </c>
      <c r="H706" s="650">
        <v>1</v>
      </c>
      <c r="I706" s="649" t="s">
        <v>41</v>
      </c>
      <c r="J706" s="650">
        <v>2</v>
      </c>
      <c r="K706" s="478"/>
      <c r="L706" s="478"/>
      <c r="M706" s="514"/>
    </row>
    <row r="707" spans="1:14" ht="20.100000000000001" customHeight="1">
      <c r="A707" s="486"/>
      <c r="B707" s="519">
        <v>23425.26</v>
      </c>
      <c r="C707" s="495" t="s">
        <v>383</v>
      </c>
      <c r="D707" s="496" t="s">
        <v>40</v>
      </c>
      <c r="E707" s="457"/>
      <c r="F707" s="548"/>
      <c r="G707" s="548"/>
      <c r="H707" s="478"/>
      <c r="I707" s="478"/>
      <c r="J707" s="478"/>
      <c r="K707" s="478"/>
      <c r="L707" s="478"/>
      <c r="M707" s="514"/>
    </row>
    <row r="708" spans="1:14" ht="20.100000000000001" customHeight="1">
      <c r="A708" s="486"/>
      <c r="B708" s="490"/>
      <c r="C708" s="555"/>
      <c r="D708" s="496"/>
      <c r="E708" s="457"/>
      <c r="F708" s="548"/>
      <c r="G708" s="548"/>
      <c r="H708" s="478"/>
      <c r="I708" s="478"/>
      <c r="J708" s="478"/>
      <c r="K708" s="478"/>
      <c r="L708" s="478"/>
      <c r="M708" s="514"/>
    </row>
    <row r="709" spans="1:14" ht="33.75" customHeight="1">
      <c r="A709" s="486">
        <v>71</v>
      </c>
      <c r="B709" s="488" t="s">
        <v>114</v>
      </c>
      <c r="C709" s="1216" t="s">
        <v>745</v>
      </c>
      <c r="D709" s="1216"/>
      <c r="E709" s="1216"/>
      <c r="F709" s="1216"/>
      <c r="G709" s="1216"/>
      <c r="H709" s="1216"/>
      <c r="I709" s="1216"/>
      <c r="J709" s="1216"/>
      <c r="K709" s="1216"/>
      <c r="L709" s="1216"/>
      <c r="M709" s="464">
        <v>819.88</v>
      </c>
    </row>
    <row r="710" spans="1:14">
      <c r="A710" s="486"/>
      <c r="B710" s="492"/>
      <c r="C710" s="579"/>
      <c r="D710" s="579"/>
      <c r="E710" s="579"/>
      <c r="F710" s="579"/>
      <c r="G710" s="579"/>
      <c r="H710" s="579"/>
      <c r="I710" s="579"/>
      <c r="J710" s="579"/>
      <c r="K710" s="579"/>
      <c r="L710" s="579"/>
    </row>
    <row r="711" spans="1:14" s="454" customFormat="1" ht="15.75">
      <c r="A711" s="578"/>
      <c r="B711" s="541"/>
      <c r="C711" s="542"/>
      <c r="D711" s="651"/>
      <c r="E711" s="581"/>
      <c r="F711" s="646" t="s">
        <v>51</v>
      </c>
      <c r="G711" s="1236" t="s">
        <v>197</v>
      </c>
      <c r="H711" s="1236"/>
      <c r="I711" s="1236"/>
      <c r="J711" s="1237" t="s">
        <v>198</v>
      </c>
      <c r="K711" s="1237"/>
      <c r="L711" s="591"/>
      <c r="M711" s="564"/>
      <c r="N711" s="465"/>
    </row>
    <row r="712" spans="1:14" s="461" customFormat="1" ht="20.100000000000001" customHeight="1">
      <c r="A712" s="578"/>
      <c r="B712" s="574">
        <v>819.88</v>
      </c>
      <c r="C712" s="836" t="s">
        <v>43</v>
      </c>
      <c r="D712" s="647"/>
      <c r="E712" s="652"/>
      <c r="F712" s="648">
        <v>11712.630999999999</v>
      </c>
      <c r="G712" s="653" t="s">
        <v>110</v>
      </c>
      <c r="H712" s="653">
        <v>100</v>
      </c>
      <c r="I712" s="653" t="s">
        <v>133</v>
      </c>
      <c r="J712" s="653">
        <v>7</v>
      </c>
      <c r="K712" s="576"/>
      <c r="L712" s="591"/>
      <c r="M712" s="656"/>
      <c r="N712" s="528"/>
    </row>
    <row r="713" spans="1:14" s="457" customFormat="1" ht="20.100000000000001" customHeight="1">
      <c r="A713" s="578"/>
      <c r="B713" s="559">
        <v>819.88</v>
      </c>
      <c r="C713" s="495" t="s">
        <v>411</v>
      </c>
      <c r="D713" s="496" t="s">
        <v>40</v>
      </c>
      <c r="E713" s="543"/>
      <c r="F713" s="548"/>
      <c r="G713" s="548"/>
      <c r="H713" s="478"/>
      <c r="I713" s="593"/>
      <c r="J713" s="593"/>
      <c r="K713" s="478"/>
      <c r="L713" s="478"/>
      <c r="M713" s="527"/>
      <c r="N713" s="528"/>
    </row>
    <row r="714" spans="1:14" ht="20.100000000000001" customHeight="1">
      <c r="A714" s="486"/>
      <c r="B714" s="547"/>
      <c r="C714" s="654"/>
      <c r="D714" s="543"/>
      <c r="E714" s="548"/>
      <c r="F714" s="548"/>
      <c r="G714" s="548"/>
      <c r="H714" s="478"/>
      <c r="I714" s="478"/>
      <c r="J714" s="478"/>
      <c r="K714" s="478"/>
      <c r="L714" s="478"/>
      <c r="M714" s="514"/>
    </row>
    <row r="715" spans="1:14" ht="33.75" customHeight="1">
      <c r="A715" s="486">
        <v>72</v>
      </c>
      <c r="B715" s="488" t="s">
        <v>199</v>
      </c>
      <c r="C715" s="1216" t="s">
        <v>760</v>
      </c>
      <c r="D715" s="1216"/>
      <c r="E715" s="1216"/>
      <c r="F715" s="1216"/>
      <c r="G715" s="1216"/>
      <c r="H715" s="1216"/>
      <c r="I715" s="1216"/>
      <c r="J715" s="1216"/>
      <c r="K715" s="1216"/>
      <c r="L715" s="1216"/>
      <c r="M715" s="464">
        <v>7027.4332000000004</v>
      </c>
    </row>
    <row r="716" spans="1:14" ht="20.100000000000001" customHeight="1">
      <c r="A716" s="657"/>
      <c r="B716" s="491"/>
      <c r="C716" s="481"/>
      <c r="D716" s="632" t="s">
        <v>191</v>
      </c>
      <c r="E716" s="457"/>
      <c r="F716" s="494" t="s">
        <v>30</v>
      </c>
      <c r="G716" s="494"/>
      <c r="H716" s="494" t="s">
        <v>39</v>
      </c>
      <c r="I716" s="1238" t="s">
        <v>200</v>
      </c>
      <c r="J716" s="1238"/>
      <c r="L716" s="630" t="s">
        <v>194</v>
      </c>
      <c r="M716" s="514"/>
    </row>
    <row r="717" spans="1:14" ht="20.100000000000001" customHeight="1">
      <c r="A717" s="657"/>
      <c r="B717" s="503"/>
      <c r="C717" s="504"/>
      <c r="D717" s="834" t="s">
        <v>854</v>
      </c>
      <c r="E717" s="549"/>
      <c r="F717" s="505"/>
      <c r="G717" s="649"/>
      <c r="H717" s="506"/>
      <c r="I717" s="649"/>
      <c r="J717" s="506"/>
      <c r="K717" s="649"/>
      <c r="L717" s="661"/>
      <c r="M717" s="514"/>
    </row>
    <row r="718" spans="1:14" ht="20.100000000000001" customHeight="1">
      <c r="A718" s="657"/>
      <c r="B718" s="595">
        <v>254.33</v>
      </c>
      <c r="C718" s="817" t="s">
        <v>43</v>
      </c>
      <c r="D718" s="492" t="s">
        <v>840</v>
      </c>
      <c r="E718" s="549"/>
      <c r="F718" s="505">
        <v>423.899</v>
      </c>
      <c r="G718" s="649" t="s">
        <v>41</v>
      </c>
      <c r="H718" s="506">
        <v>1.5</v>
      </c>
      <c r="I718" s="649" t="s">
        <v>41</v>
      </c>
      <c r="J718" s="506">
        <v>0.2</v>
      </c>
      <c r="K718" s="649" t="s">
        <v>41</v>
      </c>
      <c r="L718" s="661">
        <v>2</v>
      </c>
      <c r="M718" s="514"/>
    </row>
    <row r="719" spans="1:14" ht="20.100000000000001" customHeight="1">
      <c r="A719" s="657"/>
      <c r="B719" s="595">
        <v>221.9</v>
      </c>
      <c r="C719" s="817" t="s">
        <v>43</v>
      </c>
      <c r="D719" s="492" t="s">
        <v>841</v>
      </c>
      <c r="E719" s="549"/>
      <c r="F719" s="505">
        <v>369.839</v>
      </c>
      <c r="G719" s="649" t="s">
        <v>41</v>
      </c>
      <c r="H719" s="506">
        <v>1.5</v>
      </c>
      <c r="I719" s="649" t="s">
        <v>41</v>
      </c>
      <c r="J719" s="506">
        <v>0.2</v>
      </c>
      <c r="K719" s="649" t="s">
        <v>41</v>
      </c>
      <c r="L719" s="661">
        <v>2</v>
      </c>
      <c r="M719" s="514"/>
    </row>
    <row r="720" spans="1:14" ht="20.100000000000001" customHeight="1">
      <c r="A720" s="657"/>
      <c r="B720" s="595">
        <v>286.61</v>
      </c>
      <c r="C720" s="817" t="s">
        <v>43</v>
      </c>
      <c r="D720" s="492" t="s">
        <v>842</v>
      </c>
      <c r="E720" s="549"/>
      <c r="F720" s="505">
        <v>477.69799999999998</v>
      </c>
      <c r="G720" s="649" t="s">
        <v>41</v>
      </c>
      <c r="H720" s="506">
        <v>1.5</v>
      </c>
      <c r="I720" s="649" t="s">
        <v>41</v>
      </c>
      <c r="J720" s="506">
        <v>0.2</v>
      </c>
      <c r="K720" s="649" t="s">
        <v>41</v>
      </c>
      <c r="L720" s="661">
        <v>2</v>
      </c>
      <c r="M720" s="514"/>
    </row>
    <row r="721" spans="1:13" ht="20.100000000000001" customHeight="1">
      <c r="A721" s="657"/>
      <c r="B721" s="595">
        <v>124.03</v>
      </c>
      <c r="C721" s="817" t="s">
        <v>43</v>
      </c>
      <c r="D721" s="492" t="s">
        <v>843</v>
      </c>
      <c r="E721" s="549"/>
      <c r="F721" s="505">
        <v>206.732</v>
      </c>
      <c r="G721" s="649" t="s">
        <v>41</v>
      </c>
      <c r="H721" s="506">
        <v>1.5</v>
      </c>
      <c r="I721" s="649" t="s">
        <v>41</v>
      </c>
      <c r="J721" s="506">
        <v>0.2</v>
      </c>
      <c r="K721" s="649" t="s">
        <v>41</v>
      </c>
      <c r="L721" s="661">
        <v>2</v>
      </c>
      <c r="M721" s="514"/>
    </row>
    <row r="722" spans="1:13" ht="20.100000000000001" customHeight="1">
      <c r="A722" s="657"/>
      <c r="B722" s="595">
        <v>124.23</v>
      </c>
      <c r="C722" s="817" t="s">
        <v>43</v>
      </c>
      <c r="D722" s="492" t="s">
        <v>844</v>
      </c>
      <c r="E722" s="549"/>
      <c r="F722" s="505">
        <v>207.06399999999999</v>
      </c>
      <c r="G722" s="649" t="s">
        <v>41</v>
      </c>
      <c r="H722" s="506">
        <v>1.5</v>
      </c>
      <c r="I722" s="649" t="s">
        <v>41</v>
      </c>
      <c r="J722" s="506">
        <v>0.2</v>
      </c>
      <c r="K722" s="649" t="s">
        <v>41</v>
      </c>
      <c r="L722" s="661">
        <v>2</v>
      </c>
      <c r="M722" s="514"/>
    </row>
    <row r="723" spans="1:13" ht="20.100000000000001" customHeight="1">
      <c r="A723" s="657"/>
      <c r="B723" s="595">
        <v>62.83</v>
      </c>
      <c r="C723" s="817" t="s">
        <v>43</v>
      </c>
      <c r="D723" s="492" t="s">
        <v>845</v>
      </c>
      <c r="E723" s="549"/>
      <c r="F723" s="505">
        <v>104.721</v>
      </c>
      <c r="G723" s="649" t="s">
        <v>41</v>
      </c>
      <c r="H723" s="506">
        <v>1.5</v>
      </c>
      <c r="I723" s="649" t="s">
        <v>41</v>
      </c>
      <c r="J723" s="506">
        <v>0.2</v>
      </c>
      <c r="K723" s="649" t="s">
        <v>41</v>
      </c>
      <c r="L723" s="661">
        <v>2</v>
      </c>
      <c r="M723" s="514"/>
    </row>
    <row r="724" spans="1:13" ht="20.100000000000001" customHeight="1">
      <c r="A724" s="657"/>
      <c r="B724" s="595">
        <v>159.46</v>
      </c>
      <c r="C724" s="817" t="s">
        <v>43</v>
      </c>
      <c r="D724" s="492" t="s">
        <v>878</v>
      </c>
      <c r="E724" s="549"/>
      <c r="F724" s="505">
        <v>265.767</v>
      </c>
      <c r="G724" s="649" t="s">
        <v>41</v>
      </c>
      <c r="H724" s="506">
        <v>1.5</v>
      </c>
      <c r="I724" s="649" t="s">
        <v>41</v>
      </c>
      <c r="J724" s="506">
        <v>0.2</v>
      </c>
      <c r="K724" s="649" t="s">
        <v>41</v>
      </c>
      <c r="L724" s="661">
        <v>2</v>
      </c>
      <c r="M724" s="514"/>
    </row>
    <row r="725" spans="1:13" ht="20.100000000000001" customHeight="1">
      <c r="A725" s="657"/>
      <c r="B725" s="595">
        <v>158.83000000000001</v>
      </c>
      <c r="C725" s="817" t="s">
        <v>43</v>
      </c>
      <c r="D725" s="492" t="s">
        <v>846</v>
      </c>
      <c r="E725" s="549"/>
      <c r="F725" s="505">
        <v>264.72800000000001</v>
      </c>
      <c r="G725" s="649" t="s">
        <v>41</v>
      </c>
      <c r="H725" s="506">
        <v>1.5</v>
      </c>
      <c r="I725" s="649" t="s">
        <v>41</v>
      </c>
      <c r="J725" s="506">
        <v>0.2</v>
      </c>
      <c r="K725" s="649" t="s">
        <v>41</v>
      </c>
      <c r="L725" s="661">
        <v>2</v>
      </c>
      <c r="M725" s="514"/>
    </row>
    <row r="726" spans="1:13" ht="20.100000000000001" customHeight="1">
      <c r="A726" s="657"/>
      <c r="B726" s="595">
        <v>116.39</v>
      </c>
      <c r="C726" s="817" t="s">
        <v>43</v>
      </c>
      <c r="D726" s="492" t="s">
        <v>847</v>
      </c>
      <c r="E726" s="549"/>
      <c r="F726" s="505">
        <v>193.98500000000001</v>
      </c>
      <c r="G726" s="649" t="s">
        <v>41</v>
      </c>
      <c r="H726" s="506">
        <v>1.5</v>
      </c>
      <c r="I726" s="649" t="s">
        <v>41</v>
      </c>
      <c r="J726" s="506">
        <v>0.2</v>
      </c>
      <c r="K726" s="649" t="s">
        <v>41</v>
      </c>
      <c r="L726" s="661">
        <v>2</v>
      </c>
      <c r="M726" s="514"/>
    </row>
    <row r="727" spans="1:13">
      <c r="A727" s="657"/>
      <c r="B727" s="595">
        <v>481.82</v>
      </c>
      <c r="C727" s="817" t="s">
        <v>43</v>
      </c>
      <c r="D727" s="492" t="s">
        <v>879</v>
      </c>
      <c r="E727" s="549"/>
      <c r="F727" s="505">
        <v>803.03700000000003</v>
      </c>
      <c r="G727" s="649" t="s">
        <v>41</v>
      </c>
      <c r="H727" s="506">
        <v>1.5</v>
      </c>
      <c r="I727" s="649" t="s">
        <v>41</v>
      </c>
      <c r="J727" s="506">
        <v>0.2</v>
      </c>
      <c r="K727" s="649" t="s">
        <v>41</v>
      </c>
      <c r="L727" s="661">
        <v>2</v>
      </c>
      <c r="M727" s="514"/>
    </row>
    <row r="728" spans="1:13">
      <c r="A728" s="657"/>
      <c r="B728" s="595">
        <v>27</v>
      </c>
      <c r="C728" s="817" t="s">
        <v>43</v>
      </c>
      <c r="D728" s="492" t="s">
        <v>887</v>
      </c>
      <c r="E728" s="549"/>
      <c r="F728" s="505">
        <v>45</v>
      </c>
      <c r="G728" s="649" t="s">
        <v>41</v>
      </c>
      <c r="H728" s="506">
        <v>1.5</v>
      </c>
      <c r="I728" s="649" t="s">
        <v>41</v>
      </c>
      <c r="J728" s="506">
        <v>0.2</v>
      </c>
      <c r="K728" s="649" t="s">
        <v>41</v>
      </c>
      <c r="L728" s="661">
        <v>2</v>
      </c>
      <c r="M728" s="514"/>
    </row>
    <row r="729" spans="1:13">
      <c r="A729" s="657"/>
      <c r="B729" s="595">
        <v>434.67000000000007</v>
      </c>
      <c r="C729" s="817" t="s">
        <v>43</v>
      </c>
      <c r="D729" s="492" t="s">
        <v>888</v>
      </c>
      <c r="E729" s="549"/>
      <c r="F729" s="505">
        <v>724.45</v>
      </c>
      <c r="G729" s="649" t="s">
        <v>41</v>
      </c>
      <c r="H729" s="506">
        <v>1.5</v>
      </c>
      <c r="I729" s="649" t="s">
        <v>41</v>
      </c>
      <c r="J729" s="506">
        <v>0.2</v>
      </c>
      <c r="K729" s="649" t="s">
        <v>41</v>
      </c>
      <c r="L729" s="661">
        <v>2</v>
      </c>
      <c r="M729" s="514"/>
    </row>
    <row r="730" spans="1:13">
      <c r="A730" s="657"/>
      <c r="B730" s="595">
        <v>168</v>
      </c>
      <c r="C730" s="817" t="s">
        <v>43</v>
      </c>
      <c r="D730" s="492" t="s">
        <v>848</v>
      </c>
      <c r="E730" s="549"/>
      <c r="F730" s="505">
        <v>280</v>
      </c>
      <c r="G730" s="649" t="s">
        <v>41</v>
      </c>
      <c r="H730" s="506">
        <v>1.5</v>
      </c>
      <c r="I730" s="649" t="s">
        <v>41</v>
      </c>
      <c r="J730" s="506">
        <v>0.2</v>
      </c>
      <c r="K730" s="649" t="s">
        <v>41</v>
      </c>
      <c r="L730" s="661">
        <v>2</v>
      </c>
      <c r="M730" s="514"/>
    </row>
    <row r="731" spans="1:13">
      <c r="A731" s="657"/>
      <c r="B731" s="595">
        <v>91.098000000000013</v>
      </c>
      <c r="C731" s="817" t="s">
        <v>43</v>
      </c>
      <c r="D731" s="492" t="s">
        <v>849</v>
      </c>
      <c r="E731" s="549"/>
      <c r="F731" s="505">
        <v>151.83000000000001</v>
      </c>
      <c r="G731" s="649" t="s">
        <v>41</v>
      </c>
      <c r="H731" s="506">
        <v>1.5</v>
      </c>
      <c r="I731" s="649" t="s">
        <v>41</v>
      </c>
      <c r="J731" s="506">
        <v>0.2</v>
      </c>
      <c r="K731" s="649" t="s">
        <v>41</v>
      </c>
      <c r="L731" s="661">
        <v>2</v>
      </c>
      <c r="M731" s="514"/>
    </row>
    <row r="732" spans="1:13">
      <c r="A732" s="657"/>
      <c r="B732" s="595">
        <v>41.785200000000003</v>
      </c>
      <c r="C732" s="817" t="s">
        <v>43</v>
      </c>
      <c r="D732" s="492" t="s">
        <v>880</v>
      </c>
      <c r="E732" s="549"/>
      <c r="F732" s="505">
        <v>69.641999999999996</v>
      </c>
      <c r="G732" s="649" t="s">
        <v>41</v>
      </c>
      <c r="H732" s="506">
        <v>1.5</v>
      </c>
      <c r="I732" s="649" t="s">
        <v>41</v>
      </c>
      <c r="J732" s="506">
        <v>0.2</v>
      </c>
      <c r="K732" s="649" t="s">
        <v>41</v>
      </c>
      <c r="L732" s="661">
        <v>2</v>
      </c>
      <c r="M732" s="514"/>
    </row>
    <row r="733" spans="1:13">
      <c r="A733" s="657"/>
      <c r="B733" s="595">
        <v>119.6</v>
      </c>
      <c r="C733" s="817" t="s">
        <v>43</v>
      </c>
      <c r="D733" s="492" t="s">
        <v>881</v>
      </c>
      <c r="E733" s="549"/>
      <c r="F733" s="505">
        <v>199.34199999999998</v>
      </c>
      <c r="G733" s="649" t="s">
        <v>41</v>
      </c>
      <c r="H733" s="506">
        <v>1.5</v>
      </c>
      <c r="I733" s="649" t="s">
        <v>41</v>
      </c>
      <c r="J733" s="506">
        <v>0.2</v>
      </c>
      <c r="K733" s="649" t="s">
        <v>41</v>
      </c>
      <c r="L733" s="661">
        <v>2</v>
      </c>
      <c r="M733" s="514"/>
    </row>
    <row r="734" spans="1:13" ht="20.100000000000001" customHeight="1">
      <c r="A734" s="657"/>
      <c r="B734" s="595">
        <v>189.11</v>
      </c>
      <c r="C734" s="817" t="s">
        <v>43</v>
      </c>
      <c r="D734" s="492" t="s">
        <v>850</v>
      </c>
      <c r="E734" s="549"/>
      <c r="F734" s="505">
        <v>315.19900000000001</v>
      </c>
      <c r="G734" s="649" t="s">
        <v>41</v>
      </c>
      <c r="H734" s="506">
        <v>1.5</v>
      </c>
      <c r="I734" s="649" t="s">
        <v>41</v>
      </c>
      <c r="J734" s="506">
        <v>0.2</v>
      </c>
      <c r="K734" s="649" t="s">
        <v>41</v>
      </c>
      <c r="L734" s="661">
        <v>2</v>
      </c>
      <c r="M734" s="514"/>
    </row>
    <row r="735" spans="1:13" ht="20.100000000000001" customHeight="1">
      <c r="A735" s="657"/>
      <c r="B735" s="595">
        <v>69.95</v>
      </c>
      <c r="C735" s="817" t="s">
        <v>43</v>
      </c>
      <c r="D735" s="492" t="s">
        <v>851</v>
      </c>
      <c r="E735" s="549"/>
      <c r="F735" s="505">
        <v>116.59</v>
      </c>
      <c r="G735" s="649" t="s">
        <v>41</v>
      </c>
      <c r="H735" s="506">
        <v>1.5</v>
      </c>
      <c r="I735" s="649" t="s">
        <v>41</v>
      </c>
      <c r="J735" s="506">
        <v>0.2</v>
      </c>
      <c r="K735" s="649" t="s">
        <v>41</v>
      </c>
      <c r="L735" s="661">
        <v>2</v>
      </c>
      <c r="M735" s="514"/>
    </row>
    <row r="736" spans="1:13" ht="20.100000000000001" customHeight="1">
      <c r="A736" s="657"/>
      <c r="B736" s="595">
        <v>65.8</v>
      </c>
      <c r="C736" s="817" t="s">
        <v>43</v>
      </c>
      <c r="D736" s="492" t="s">
        <v>852</v>
      </c>
      <c r="E736" s="549"/>
      <c r="F736" s="505">
        <v>109.672</v>
      </c>
      <c r="G736" s="649" t="s">
        <v>41</v>
      </c>
      <c r="H736" s="506">
        <v>1.5</v>
      </c>
      <c r="I736" s="649" t="s">
        <v>41</v>
      </c>
      <c r="J736" s="506">
        <v>0.2</v>
      </c>
      <c r="K736" s="649" t="s">
        <v>41</v>
      </c>
      <c r="L736" s="661">
        <v>2</v>
      </c>
      <c r="M736" s="514"/>
    </row>
    <row r="737" spans="1:13" ht="20.100000000000001" customHeight="1">
      <c r="A737" s="657"/>
      <c r="B737" s="595">
        <v>101.4</v>
      </c>
      <c r="C737" s="817" t="s">
        <v>43</v>
      </c>
      <c r="D737" s="492" t="s">
        <v>853</v>
      </c>
      <c r="E737" s="549"/>
      <c r="F737" s="505">
        <v>169.00900000000001</v>
      </c>
      <c r="G737" s="649" t="s">
        <v>41</v>
      </c>
      <c r="H737" s="506">
        <v>1.5</v>
      </c>
      <c r="I737" s="649" t="s">
        <v>41</v>
      </c>
      <c r="J737" s="506">
        <v>0.2</v>
      </c>
      <c r="K737" s="649" t="s">
        <v>41</v>
      </c>
      <c r="L737" s="661">
        <v>2</v>
      </c>
      <c r="M737" s="514"/>
    </row>
    <row r="738" spans="1:13" ht="20.100000000000001" customHeight="1">
      <c r="A738" s="657"/>
      <c r="B738" s="595">
        <v>263.2</v>
      </c>
      <c r="C738" s="817" t="s">
        <v>43</v>
      </c>
      <c r="D738" s="492" t="s">
        <v>882</v>
      </c>
      <c r="E738" s="549"/>
      <c r="F738" s="505">
        <v>438.66899999999998</v>
      </c>
      <c r="G738" s="649" t="s">
        <v>41</v>
      </c>
      <c r="H738" s="506">
        <v>1.5</v>
      </c>
      <c r="I738" s="649" t="s">
        <v>41</v>
      </c>
      <c r="J738" s="506">
        <v>0.2</v>
      </c>
      <c r="K738" s="649" t="s">
        <v>41</v>
      </c>
      <c r="L738" s="661">
        <v>2</v>
      </c>
      <c r="M738" s="514"/>
    </row>
    <row r="739" spans="1:13" ht="20.100000000000001" customHeight="1">
      <c r="A739" s="657"/>
      <c r="B739" s="595">
        <v>100.69</v>
      </c>
      <c r="C739" s="817" t="s">
        <v>43</v>
      </c>
      <c r="D739" s="492" t="s">
        <v>883</v>
      </c>
      <c r="E739" s="549"/>
      <c r="F739" s="505">
        <v>167.827</v>
      </c>
      <c r="G739" s="649" t="s">
        <v>41</v>
      </c>
      <c r="H739" s="506">
        <v>1.5</v>
      </c>
      <c r="I739" s="649" t="s">
        <v>41</v>
      </c>
      <c r="J739" s="506">
        <v>0.2</v>
      </c>
      <c r="K739" s="649" t="s">
        <v>41</v>
      </c>
      <c r="L739" s="661">
        <v>2</v>
      </c>
      <c r="M739" s="514"/>
    </row>
    <row r="740" spans="1:13" ht="20.100000000000001" customHeight="1">
      <c r="A740" s="657"/>
      <c r="B740" s="595">
        <v>88.36</v>
      </c>
      <c r="C740" s="817" t="s">
        <v>43</v>
      </c>
      <c r="D740" s="492" t="s">
        <v>884</v>
      </c>
      <c r="E740" s="549"/>
      <c r="F740" s="505">
        <v>147.28200000000001</v>
      </c>
      <c r="G740" s="649" t="s">
        <v>41</v>
      </c>
      <c r="H740" s="506">
        <v>1.5</v>
      </c>
      <c r="I740" s="649" t="s">
        <v>41</v>
      </c>
      <c r="J740" s="506">
        <v>0.2</v>
      </c>
      <c r="K740" s="649" t="s">
        <v>41</v>
      </c>
      <c r="L740" s="661">
        <v>2</v>
      </c>
      <c r="M740" s="514"/>
    </row>
    <row r="741" spans="1:13" ht="20.100000000000001" customHeight="1">
      <c r="A741" s="657"/>
      <c r="B741" s="595">
        <v>73.62</v>
      </c>
      <c r="C741" s="817" t="s">
        <v>43</v>
      </c>
      <c r="D741" s="492" t="s">
        <v>885</v>
      </c>
      <c r="E741" s="549"/>
      <c r="F741" s="505">
        <v>122.702</v>
      </c>
      <c r="G741" s="649" t="s">
        <v>41</v>
      </c>
      <c r="H741" s="506">
        <v>1.5</v>
      </c>
      <c r="I741" s="649" t="s">
        <v>41</v>
      </c>
      <c r="J741" s="506">
        <v>0.2</v>
      </c>
      <c r="K741" s="649" t="s">
        <v>41</v>
      </c>
      <c r="L741" s="661">
        <v>2</v>
      </c>
      <c r="M741" s="514"/>
    </row>
    <row r="742" spans="1:13" ht="20.100000000000001" customHeight="1">
      <c r="A742" s="486"/>
      <c r="B742" s="595">
        <v>354</v>
      </c>
      <c r="C742" s="817" t="s">
        <v>43</v>
      </c>
      <c r="D742" s="492" t="s">
        <v>1376</v>
      </c>
      <c r="E742" s="455"/>
      <c r="F742" s="505">
        <v>590</v>
      </c>
      <c r="G742" s="501" t="s">
        <v>41</v>
      </c>
      <c r="H742" s="506">
        <v>1.5</v>
      </c>
      <c r="I742" s="501" t="s">
        <v>41</v>
      </c>
      <c r="J742" s="506">
        <v>0.2</v>
      </c>
      <c r="K742" s="649" t="s">
        <v>41</v>
      </c>
      <c r="L742" s="661">
        <v>2</v>
      </c>
      <c r="M742" s="618"/>
    </row>
    <row r="743" spans="1:13" ht="20.100000000000001" customHeight="1">
      <c r="A743" s="486"/>
      <c r="B743" s="595">
        <v>918</v>
      </c>
      <c r="C743" s="817" t="s">
        <v>43</v>
      </c>
      <c r="D743" s="492" t="s">
        <v>1377</v>
      </c>
      <c r="E743" s="455"/>
      <c r="F743" s="505">
        <v>1530</v>
      </c>
      <c r="G743" s="501" t="s">
        <v>41</v>
      </c>
      <c r="H743" s="506">
        <v>1.5</v>
      </c>
      <c r="I743" s="501" t="s">
        <v>41</v>
      </c>
      <c r="J743" s="506">
        <v>0.2</v>
      </c>
      <c r="K743" s="649" t="s">
        <v>41</v>
      </c>
      <c r="L743" s="661">
        <v>2</v>
      </c>
      <c r="M743" s="618"/>
    </row>
    <row r="744" spans="1:13" ht="20.100000000000001" customHeight="1">
      <c r="A744" s="657"/>
      <c r="B744" s="595"/>
      <c r="C744" s="817"/>
      <c r="D744" s="492"/>
      <c r="E744" s="549"/>
      <c r="F744" s="505"/>
      <c r="G744" s="649"/>
      <c r="H744" s="506"/>
      <c r="I744" s="649"/>
      <c r="J744" s="506"/>
      <c r="K744" s="649"/>
      <c r="L744" s="661"/>
      <c r="M744" s="514"/>
    </row>
    <row r="745" spans="1:13" ht="20.100000000000001" customHeight="1">
      <c r="A745" s="657"/>
      <c r="B745" s="595"/>
      <c r="C745" s="817"/>
      <c r="D745" s="834" t="s">
        <v>855</v>
      </c>
      <c r="E745" s="549"/>
      <c r="F745" s="505"/>
      <c r="G745" s="649"/>
      <c r="H745" s="506"/>
      <c r="I745" s="649"/>
      <c r="J745" s="506"/>
      <c r="K745" s="649"/>
      <c r="L745" s="661"/>
      <c r="M745" s="514"/>
    </row>
    <row r="746" spans="1:13" ht="20.100000000000001" customHeight="1">
      <c r="A746" s="657"/>
      <c r="B746" s="595">
        <v>140.9</v>
      </c>
      <c r="C746" s="817" t="s">
        <v>43</v>
      </c>
      <c r="D746" s="492" t="s">
        <v>856</v>
      </c>
      <c r="E746" s="549"/>
      <c r="F746" s="505">
        <v>234.84100000000001</v>
      </c>
      <c r="G746" s="649" t="s">
        <v>41</v>
      </c>
      <c r="H746" s="506">
        <v>1.5</v>
      </c>
      <c r="I746" s="649" t="s">
        <v>41</v>
      </c>
      <c r="J746" s="506">
        <v>0.2</v>
      </c>
      <c r="K746" s="649" t="s">
        <v>41</v>
      </c>
      <c r="L746" s="661">
        <v>2</v>
      </c>
      <c r="M746" s="514"/>
    </row>
    <row r="747" spans="1:13" ht="20.100000000000001" customHeight="1">
      <c r="A747" s="657"/>
      <c r="B747" s="595">
        <v>218.19</v>
      </c>
      <c r="C747" s="817" t="s">
        <v>43</v>
      </c>
      <c r="D747" s="492" t="s">
        <v>864</v>
      </c>
      <c r="E747" s="549"/>
      <c r="F747" s="505">
        <v>363.65</v>
      </c>
      <c r="G747" s="649" t="s">
        <v>41</v>
      </c>
      <c r="H747" s="506">
        <v>1.5</v>
      </c>
      <c r="I747" s="649" t="s">
        <v>41</v>
      </c>
      <c r="J747" s="506">
        <v>0.2</v>
      </c>
      <c r="K747" s="649" t="s">
        <v>41</v>
      </c>
      <c r="L747" s="661">
        <v>2</v>
      </c>
      <c r="M747" s="514"/>
    </row>
    <row r="748" spans="1:13" ht="20.100000000000001" customHeight="1">
      <c r="A748" s="657"/>
      <c r="B748" s="595">
        <v>108.44</v>
      </c>
      <c r="C748" s="817" t="s">
        <v>43</v>
      </c>
      <c r="D748" s="492" t="s">
        <v>865</v>
      </c>
      <c r="E748" s="549"/>
      <c r="F748" s="505">
        <v>180.74700000000001</v>
      </c>
      <c r="G748" s="649" t="s">
        <v>41</v>
      </c>
      <c r="H748" s="506">
        <v>1.5</v>
      </c>
      <c r="I748" s="649" t="s">
        <v>41</v>
      </c>
      <c r="J748" s="506">
        <v>0.2</v>
      </c>
      <c r="K748" s="649" t="s">
        <v>41</v>
      </c>
      <c r="L748" s="661">
        <v>2</v>
      </c>
      <c r="M748" s="514"/>
    </row>
    <row r="749" spans="1:13" ht="20.100000000000001" customHeight="1">
      <c r="A749" s="657"/>
      <c r="B749" s="595">
        <v>163.61000000000001</v>
      </c>
      <c r="C749" s="817" t="s">
        <v>43</v>
      </c>
      <c r="D749" s="492" t="s">
        <v>857</v>
      </c>
      <c r="E749" s="549"/>
      <c r="F749" s="505">
        <v>272.68400000000003</v>
      </c>
      <c r="G749" s="649" t="s">
        <v>41</v>
      </c>
      <c r="H749" s="506">
        <v>1.5</v>
      </c>
      <c r="I749" s="649" t="s">
        <v>41</v>
      </c>
      <c r="J749" s="506">
        <v>0.2</v>
      </c>
      <c r="K749" s="649" t="s">
        <v>41</v>
      </c>
      <c r="L749" s="661">
        <v>2</v>
      </c>
      <c r="M749" s="514"/>
    </row>
    <row r="750" spans="1:13" ht="20.100000000000001" customHeight="1">
      <c r="A750" s="657"/>
      <c r="B750" s="595">
        <v>43.47</v>
      </c>
      <c r="C750" s="817" t="s">
        <v>43</v>
      </c>
      <c r="D750" s="492" t="s">
        <v>858</v>
      </c>
      <c r="E750" s="549"/>
      <c r="F750" s="505">
        <v>72.45</v>
      </c>
      <c r="G750" s="649" t="s">
        <v>41</v>
      </c>
      <c r="H750" s="506">
        <v>1.5</v>
      </c>
      <c r="I750" s="649" t="s">
        <v>41</v>
      </c>
      <c r="J750" s="506">
        <v>0.2</v>
      </c>
      <c r="K750" s="649" t="s">
        <v>41</v>
      </c>
      <c r="L750" s="661">
        <v>2</v>
      </c>
      <c r="M750" s="514"/>
    </row>
    <row r="751" spans="1:13" ht="20.100000000000001" customHeight="1">
      <c r="A751" s="657"/>
      <c r="B751" s="595">
        <v>139.31</v>
      </c>
      <c r="C751" s="817" t="s">
        <v>43</v>
      </c>
      <c r="D751" s="492" t="s">
        <v>859</v>
      </c>
      <c r="E751" s="549"/>
      <c r="F751" s="505">
        <v>232.19</v>
      </c>
      <c r="G751" s="649" t="s">
        <v>41</v>
      </c>
      <c r="H751" s="506">
        <v>1.5</v>
      </c>
      <c r="I751" s="649" t="s">
        <v>41</v>
      </c>
      <c r="J751" s="506">
        <v>0.2</v>
      </c>
      <c r="K751" s="649" t="s">
        <v>41</v>
      </c>
      <c r="L751" s="661">
        <v>2</v>
      </c>
      <c r="M751" s="514"/>
    </row>
    <row r="752" spans="1:13" ht="20.100000000000001" customHeight="1">
      <c r="A752" s="657"/>
      <c r="B752" s="595">
        <v>101.17</v>
      </c>
      <c r="C752" s="817" t="s">
        <v>43</v>
      </c>
      <c r="D752" s="492" t="s">
        <v>860</v>
      </c>
      <c r="E752" s="549"/>
      <c r="F752" s="505">
        <v>168.619</v>
      </c>
      <c r="G752" s="649" t="s">
        <v>41</v>
      </c>
      <c r="H752" s="506">
        <v>1.5</v>
      </c>
      <c r="I752" s="649" t="s">
        <v>41</v>
      </c>
      <c r="J752" s="506">
        <v>0.2</v>
      </c>
      <c r="K752" s="649" t="s">
        <v>41</v>
      </c>
      <c r="L752" s="661">
        <v>2</v>
      </c>
      <c r="M752" s="514"/>
    </row>
    <row r="753" spans="1:19" ht="20.100000000000001" customHeight="1">
      <c r="A753" s="657"/>
      <c r="B753" s="595">
        <v>123.39</v>
      </c>
      <c r="C753" s="817" t="s">
        <v>43</v>
      </c>
      <c r="D753" s="492" t="s">
        <v>861</v>
      </c>
      <c r="E753" s="549"/>
      <c r="F753" s="505">
        <v>205.65299999999999</v>
      </c>
      <c r="G753" s="649" t="s">
        <v>41</v>
      </c>
      <c r="H753" s="506">
        <v>1.5</v>
      </c>
      <c r="I753" s="649" t="s">
        <v>41</v>
      </c>
      <c r="J753" s="506">
        <v>0.2</v>
      </c>
      <c r="K753" s="649" t="s">
        <v>41</v>
      </c>
      <c r="L753" s="661">
        <v>2</v>
      </c>
      <c r="M753" s="514"/>
    </row>
    <row r="754" spans="1:19" ht="20.100000000000001" customHeight="1">
      <c r="A754" s="657"/>
      <c r="B754" s="595">
        <v>172.52</v>
      </c>
      <c r="C754" s="817" t="s">
        <v>43</v>
      </c>
      <c r="D754" s="492" t="s">
        <v>862</v>
      </c>
      <c r="E754" s="549"/>
      <c r="F754" s="505">
        <v>287.536</v>
      </c>
      <c r="G754" s="649" t="s">
        <v>41</v>
      </c>
      <c r="H754" s="506">
        <v>1.5</v>
      </c>
      <c r="I754" s="649" t="s">
        <v>41</v>
      </c>
      <c r="J754" s="506">
        <v>0.2</v>
      </c>
      <c r="K754" s="649" t="s">
        <v>41</v>
      </c>
      <c r="L754" s="661">
        <v>2</v>
      </c>
      <c r="M754" s="514"/>
    </row>
    <row r="755" spans="1:19" ht="20.100000000000001" customHeight="1">
      <c r="A755" s="657"/>
      <c r="B755" s="595">
        <v>221.84</v>
      </c>
      <c r="C755" s="817" t="s">
        <v>43</v>
      </c>
      <c r="D755" s="492" t="s">
        <v>863</v>
      </c>
      <c r="E755" s="549"/>
      <c r="F755" s="505">
        <v>369.74</v>
      </c>
      <c r="G755" s="649" t="s">
        <v>41</v>
      </c>
      <c r="H755" s="506">
        <v>1.5</v>
      </c>
      <c r="I755" s="649" t="s">
        <v>41</v>
      </c>
      <c r="J755" s="506">
        <v>0.2</v>
      </c>
      <c r="K755" s="649" t="s">
        <v>41</v>
      </c>
      <c r="L755" s="661">
        <v>2</v>
      </c>
      <c r="M755" s="514"/>
    </row>
    <row r="756" spans="1:19" ht="20.100000000000001" customHeight="1">
      <c r="A756" s="657"/>
      <c r="B756" s="595">
        <v>122.64</v>
      </c>
      <c r="C756" s="817" t="s">
        <v>43</v>
      </c>
      <c r="D756" s="492" t="s">
        <v>866</v>
      </c>
      <c r="E756" s="549"/>
      <c r="F756" s="505">
        <v>204.40799999999999</v>
      </c>
      <c r="G756" s="649" t="s">
        <v>41</v>
      </c>
      <c r="H756" s="506">
        <v>1.5</v>
      </c>
      <c r="I756" s="649" t="s">
        <v>41</v>
      </c>
      <c r="J756" s="506">
        <v>0.2</v>
      </c>
      <c r="K756" s="649" t="s">
        <v>41</v>
      </c>
      <c r="L756" s="661">
        <v>2</v>
      </c>
      <c r="M756" s="514"/>
    </row>
    <row r="757" spans="1:19" ht="20.100000000000001" customHeight="1">
      <c r="A757" s="657"/>
      <c r="B757" s="595">
        <v>143.88999999999999</v>
      </c>
      <c r="C757" s="817" t="s">
        <v>43</v>
      </c>
      <c r="D757" s="492" t="s">
        <v>867</v>
      </c>
      <c r="E757" s="549"/>
      <c r="F757" s="505">
        <v>239.828</v>
      </c>
      <c r="G757" s="649" t="s">
        <v>41</v>
      </c>
      <c r="H757" s="506">
        <v>1.5</v>
      </c>
      <c r="I757" s="649" t="s">
        <v>41</v>
      </c>
      <c r="J757" s="506">
        <v>0.2</v>
      </c>
      <c r="K757" s="649" t="s">
        <v>41</v>
      </c>
      <c r="L757" s="661">
        <v>2</v>
      </c>
      <c r="M757" s="514"/>
    </row>
    <row r="758" spans="1:19" ht="20.100000000000001" customHeight="1">
      <c r="A758" s="657"/>
      <c r="B758" s="595">
        <v>139.78</v>
      </c>
      <c r="C758" s="817" t="s">
        <v>43</v>
      </c>
      <c r="D758" s="492" t="s">
        <v>868</v>
      </c>
      <c r="E758" s="549"/>
      <c r="F758" s="505">
        <v>232.977</v>
      </c>
      <c r="G758" s="649" t="s">
        <v>41</v>
      </c>
      <c r="H758" s="506">
        <v>1.5</v>
      </c>
      <c r="I758" s="649" t="s">
        <v>41</v>
      </c>
      <c r="J758" s="506">
        <v>0.2</v>
      </c>
      <c r="K758" s="649" t="s">
        <v>41</v>
      </c>
      <c r="L758" s="661">
        <v>2</v>
      </c>
      <c r="M758" s="514"/>
    </row>
    <row r="759" spans="1:19" ht="20.100000000000001" customHeight="1">
      <c r="A759" s="657"/>
      <c r="B759" s="595">
        <v>91.57</v>
      </c>
      <c r="C759" s="817" t="s">
        <v>43</v>
      </c>
      <c r="D759" s="492" t="s">
        <v>869</v>
      </c>
      <c r="E759" s="549"/>
      <c r="F759" s="505">
        <v>152.624</v>
      </c>
      <c r="G759" s="649" t="s">
        <v>41</v>
      </c>
      <c r="H759" s="506">
        <v>1.5</v>
      </c>
      <c r="I759" s="649" t="s">
        <v>41</v>
      </c>
      <c r="J759" s="506">
        <v>0.2</v>
      </c>
      <c r="K759" s="649" t="s">
        <v>41</v>
      </c>
      <c r="L759" s="661">
        <v>2</v>
      </c>
      <c r="M759" s="514"/>
    </row>
    <row r="760" spans="1:19" ht="20.100000000000001" customHeight="1">
      <c r="A760" s="657"/>
      <c r="B760" s="519">
        <v>7027.4332000000004</v>
      </c>
      <c r="C760" s="495" t="s">
        <v>437</v>
      </c>
      <c r="D760" s="496" t="s">
        <v>40</v>
      </c>
      <c r="E760" s="457"/>
      <c r="F760" s="520">
        <v>11712.630999999999</v>
      </c>
      <c r="G760" s="599"/>
      <c r="H760" s="658"/>
      <c r="I760" s="599"/>
      <c r="J760" s="599"/>
      <c r="K760" s="662"/>
      <c r="L760" s="517"/>
      <c r="M760" s="514"/>
    </row>
    <row r="761" spans="1:19">
      <c r="B761" s="457"/>
      <c r="C761" s="457"/>
      <c r="D761" s="457"/>
      <c r="E761" s="457"/>
      <c r="F761" s="457"/>
      <c r="G761" s="457"/>
      <c r="H761" s="457"/>
      <c r="I761" s="457"/>
      <c r="J761" s="457"/>
      <c r="K761" s="457"/>
      <c r="L761" s="457"/>
      <c r="M761" s="514"/>
    </row>
    <row r="762" spans="1:19">
      <c r="A762" s="486"/>
      <c r="B762" s="498"/>
      <c r="C762" s="499"/>
      <c r="D762" s="492"/>
      <c r="E762" s="659"/>
      <c r="F762" s="478"/>
      <c r="G762" s="478"/>
      <c r="H762" s="478"/>
      <c r="I762" s="478"/>
      <c r="J762" s="478"/>
      <c r="K762" s="478"/>
      <c r="L762" s="478"/>
      <c r="M762" s="514"/>
    </row>
    <row r="763" spans="1:19" ht="24.75" customHeight="1">
      <c r="A763" s="486">
        <v>73</v>
      </c>
      <c r="B763" s="488" t="s">
        <v>201</v>
      </c>
      <c r="C763" s="1216" t="s">
        <v>770</v>
      </c>
      <c r="D763" s="1216"/>
      <c r="E763" s="1216"/>
      <c r="F763" s="1216"/>
      <c r="G763" s="1216"/>
      <c r="H763" s="1216"/>
      <c r="I763" s="1216"/>
      <c r="J763" s="1216"/>
      <c r="K763" s="1216"/>
      <c r="L763" s="1216"/>
      <c r="M763" s="464">
        <v>38189.610000000008</v>
      </c>
    </row>
    <row r="764" spans="1:19" ht="20.100000000000001" customHeight="1">
      <c r="A764" s="486"/>
      <c r="B764" s="491"/>
      <c r="C764" s="481"/>
      <c r="D764" s="632" t="s">
        <v>202</v>
      </c>
      <c r="E764" s="457"/>
      <c r="F764" s="494" t="s">
        <v>30</v>
      </c>
      <c r="G764" s="494"/>
      <c r="H764" s="494" t="s">
        <v>39</v>
      </c>
      <c r="I764" s="494"/>
      <c r="J764" s="494" t="s">
        <v>45</v>
      </c>
      <c r="M764" s="514"/>
    </row>
    <row r="765" spans="1:19" ht="20.100000000000001" customHeight="1">
      <c r="A765" s="486"/>
      <c r="B765" s="503"/>
      <c r="C765" s="504"/>
      <c r="D765" s="834" t="s">
        <v>854</v>
      </c>
      <c r="E765" s="549"/>
      <c r="F765" s="505"/>
      <c r="G765" s="649"/>
      <c r="H765" s="506"/>
      <c r="I765" s="649"/>
      <c r="J765" s="506"/>
      <c r="N765" s="663"/>
      <c r="O765" s="664"/>
      <c r="P765" s="664"/>
      <c r="Q765" s="663"/>
      <c r="R765" s="664"/>
      <c r="S765" s="665"/>
    </row>
    <row r="766" spans="1:19" ht="20.100000000000001" customHeight="1">
      <c r="A766" s="486"/>
      <c r="B766" s="595">
        <v>1356.47</v>
      </c>
      <c r="C766" s="817" t="s">
        <v>43</v>
      </c>
      <c r="D766" s="492" t="s">
        <v>840</v>
      </c>
      <c r="E766" s="549"/>
      <c r="F766" s="505">
        <v>423.899</v>
      </c>
      <c r="G766" s="649" t="s">
        <v>41</v>
      </c>
      <c r="H766" s="506">
        <v>6.4</v>
      </c>
      <c r="I766" s="649" t="s">
        <v>41</v>
      </c>
      <c r="J766" s="506">
        <v>0.5</v>
      </c>
      <c r="N766" s="663"/>
      <c r="O766" s="664"/>
      <c r="P766" s="664"/>
      <c r="Q766" s="663"/>
      <c r="R766" s="664"/>
      <c r="S766" s="665"/>
    </row>
    <row r="767" spans="1:19" ht="15.75">
      <c r="A767" s="486"/>
      <c r="B767" s="595">
        <v>1183.48</v>
      </c>
      <c r="C767" s="817" t="s">
        <v>43</v>
      </c>
      <c r="D767" s="492" t="s">
        <v>841</v>
      </c>
      <c r="E767" s="549"/>
      <c r="F767" s="505">
        <v>369.839</v>
      </c>
      <c r="G767" s="649" t="s">
        <v>41</v>
      </c>
      <c r="H767" s="506">
        <v>6.4</v>
      </c>
      <c r="I767" s="649" t="s">
        <v>41</v>
      </c>
      <c r="J767" s="506">
        <v>0.5</v>
      </c>
      <c r="N767" s="663"/>
      <c r="O767" s="664"/>
      <c r="P767" s="664"/>
      <c r="Q767" s="663"/>
      <c r="R767" s="664"/>
      <c r="S767" s="665"/>
    </row>
    <row r="768" spans="1:19" ht="15.75">
      <c r="A768" s="486"/>
      <c r="B768" s="595">
        <v>1528.63</v>
      </c>
      <c r="C768" s="817" t="s">
        <v>43</v>
      </c>
      <c r="D768" s="492" t="s">
        <v>842</v>
      </c>
      <c r="E768" s="549"/>
      <c r="F768" s="505">
        <v>477.69799999999998</v>
      </c>
      <c r="G768" s="649" t="s">
        <v>41</v>
      </c>
      <c r="H768" s="506">
        <v>6.4</v>
      </c>
      <c r="I768" s="649" t="s">
        <v>41</v>
      </c>
      <c r="J768" s="506">
        <v>0.5</v>
      </c>
      <c r="N768" s="663"/>
      <c r="O768" s="664"/>
      <c r="P768" s="664"/>
      <c r="Q768" s="663"/>
      <c r="R768" s="664"/>
      <c r="S768" s="665"/>
    </row>
    <row r="769" spans="1:19" ht="15.75">
      <c r="A769" s="486"/>
      <c r="B769" s="595">
        <v>661.54</v>
      </c>
      <c r="C769" s="817" t="s">
        <v>43</v>
      </c>
      <c r="D769" s="492" t="s">
        <v>843</v>
      </c>
      <c r="E769" s="549"/>
      <c r="F769" s="505">
        <v>206.732</v>
      </c>
      <c r="G769" s="649" t="s">
        <v>41</v>
      </c>
      <c r="H769" s="506">
        <v>6.4</v>
      </c>
      <c r="I769" s="649" t="s">
        <v>41</v>
      </c>
      <c r="J769" s="506">
        <v>0.5</v>
      </c>
      <c r="N769" s="663"/>
      <c r="O769" s="664"/>
      <c r="P769" s="664"/>
      <c r="Q769" s="663"/>
      <c r="R769" s="664"/>
      <c r="S769" s="665"/>
    </row>
    <row r="770" spans="1:19" ht="20.100000000000001" customHeight="1">
      <c r="A770" s="486"/>
      <c r="B770" s="595">
        <v>662.6</v>
      </c>
      <c r="C770" s="817" t="s">
        <v>43</v>
      </c>
      <c r="D770" s="492" t="s">
        <v>844</v>
      </c>
      <c r="E770" s="549"/>
      <c r="F770" s="505">
        <v>207.06399999999999</v>
      </c>
      <c r="G770" s="649" t="s">
        <v>41</v>
      </c>
      <c r="H770" s="506">
        <v>6.4</v>
      </c>
      <c r="I770" s="649" t="s">
        <v>41</v>
      </c>
      <c r="J770" s="506">
        <v>0.5</v>
      </c>
      <c r="N770" s="663"/>
      <c r="O770" s="664"/>
      <c r="P770" s="664"/>
      <c r="Q770" s="663"/>
      <c r="R770" s="664"/>
      <c r="S770" s="665"/>
    </row>
    <row r="771" spans="1:19" ht="20.100000000000001" customHeight="1">
      <c r="A771" s="486"/>
      <c r="B771" s="595">
        <v>335.1</v>
      </c>
      <c r="C771" s="817" t="s">
        <v>43</v>
      </c>
      <c r="D771" s="492" t="s">
        <v>845</v>
      </c>
      <c r="E771" s="549"/>
      <c r="F771" s="505">
        <v>104.721</v>
      </c>
      <c r="G771" s="649" t="s">
        <v>41</v>
      </c>
      <c r="H771" s="506">
        <v>6.4</v>
      </c>
      <c r="I771" s="649" t="s">
        <v>41</v>
      </c>
      <c r="J771" s="506">
        <v>0.5</v>
      </c>
      <c r="N771" s="663"/>
      <c r="O771" s="664"/>
      <c r="P771" s="664"/>
      <c r="Q771" s="663"/>
      <c r="R771" s="664"/>
      <c r="S771" s="665"/>
    </row>
    <row r="772" spans="1:19" ht="20.100000000000001" customHeight="1">
      <c r="A772" s="486"/>
      <c r="B772" s="595">
        <v>850.45</v>
      </c>
      <c r="C772" s="817" t="s">
        <v>43</v>
      </c>
      <c r="D772" s="492" t="s">
        <v>878</v>
      </c>
      <c r="E772" s="549"/>
      <c r="F772" s="505">
        <v>265.767</v>
      </c>
      <c r="G772" s="649" t="s">
        <v>41</v>
      </c>
      <c r="H772" s="506">
        <v>6.4</v>
      </c>
      <c r="I772" s="649" t="s">
        <v>41</v>
      </c>
      <c r="J772" s="506">
        <v>0.5</v>
      </c>
      <c r="N772" s="663"/>
      <c r="O772" s="664"/>
      <c r="P772" s="664"/>
      <c r="Q772" s="663"/>
      <c r="R772" s="664"/>
      <c r="S772" s="665"/>
    </row>
    <row r="773" spans="1:19" ht="20.100000000000001" customHeight="1">
      <c r="A773" s="486"/>
      <c r="B773" s="595">
        <v>847.12</v>
      </c>
      <c r="C773" s="817" t="s">
        <v>43</v>
      </c>
      <c r="D773" s="492" t="s">
        <v>846</v>
      </c>
      <c r="E773" s="549"/>
      <c r="F773" s="505">
        <v>264.72800000000001</v>
      </c>
      <c r="G773" s="649" t="s">
        <v>41</v>
      </c>
      <c r="H773" s="506">
        <v>6.4</v>
      </c>
      <c r="I773" s="649" t="s">
        <v>41</v>
      </c>
      <c r="J773" s="506">
        <v>0.5</v>
      </c>
      <c r="N773" s="663"/>
      <c r="O773" s="664"/>
      <c r="P773" s="664"/>
      <c r="Q773" s="663"/>
      <c r="R773" s="664"/>
      <c r="S773" s="665"/>
    </row>
    <row r="774" spans="1:19" ht="20.100000000000001" customHeight="1">
      <c r="A774" s="486"/>
      <c r="B774" s="595">
        <v>523.75</v>
      </c>
      <c r="C774" s="817" t="s">
        <v>43</v>
      </c>
      <c r="D774" s="492" t="s">
        <v>847</v>
      </c>
      <c r="E774" s="549"/>
      <c r="F774" s="505">
        <v>193.98500000000001</v>
      </c>
      <c r="G774" s="649" t="s">
        <v>41</v>
      </c>
      <c r="H774" s="506">
        <v>5.4</v>
      </c>
      <c r="I774" s="649" t="s">
        <v>41</v>
      </c>
      <c r="J774" s="506">
        <v>0.5</v>
      </c>
      <c r="N774" s="663"/>
      <c r="O774" s="664"/>
      <c r="P774" s="664"/>
      <c r="Q774" s="663"/>
      <c r="R774" s="664"/>
      <c r="S774" s="665"/>
    </row>
    <row r="775" spans="1:19" ht="20.100000000000001" customHeight="1">
      <c r="A775" s="486"/>
      <c r="B775" s="595">
        <v>2569.71</v>
      </c>
      <c r="C775" s="817" t="s">
        <v>43</v>
      </c>
      <c r="D775" s="492" t="s">
        <v>879</v>
      </c>
      <c r="E775" s="549"/>
      <c r="F775" s="505">
        <v>803.03700000000003</v>
      </c>
      <c r="G775" s="649" t="s">
        <v>41</v>
      </c>
      <c r="H775" s="506">
        <v>6.4</v>
      </c>
      <c r="I775" s="649" t="s">
        <v>41</v>
      </c>
      <c r="J775" s="506">
        <v>0.5</v>
      </c>
      <c r="N775" s="663"/>
      <c r="O775" s="664"/>
      <c r="P775" s="664"/>
      <c r="Q775" s="663"/>
      <c r="R775" s="664"/>
      <c r="S775" s="665"/>
    </row>
    <row r="776" spans="1:19" ht="20.100000000000001" customHeight="1">
      <c r="A776" s="486"/>
      <c r="B776" s="595">
        <v>99</v>
      </c>
      <c r="C776" s="817" t="s">
        <v>43</v>
      </c>
      <c r="D776" s="492" t="s">
        <v>887</v>
      </c>
      <c r="E776" s="549"/>
      <c r="F776" s="505">
        <v>45</v>
      </c>
      <c r="G776" s="649" t="s">
        <v>41</v>
      </c>
      <c r="H776" s="506">
        <v>4.4000000000000004</v>
      </c>
      <c r="I776" s="649" t="s">
        <v>41</v>
      </c>
      <c r="J776" s="506">
        <v>0.5</v>
      </c>
      <c r="N776" s="663"/>
      <c r="O776" s="664"/>
      <c r="P776" s="664"/>
      <c r="Q776" s="663"/>
      <c r="R776" s="664"/>
      <c r="S776" s="665"/>
    </row>
    <row r="777" spans="1:19" ht="20.100000000000001" customHeight="1">
      <c r="A777" s="486"/>
      <c r="B777" s="595">
        <v>2318.2399999999998</v>
      </c>
      <c r="C777" s="817" t="s">
        <v>43</v>
      </c>
      <c r="D777" s="492" t="s">
        <v>888</v>
      </c>
      <c r="E777" s="549"/>
      <c r="F777" s="505">
        <v>724.45</v>
      </c>
      <c r="G777" s="649" t="s">
        <v>41</v>
      </c>
      <c r="H777" s="506">
        <v>6.4</v>
      </c>
      <c r="I777" s="649" t="s">
        <v>41</v>
      </c>
      <c r="J777" s="506">
        <v>0.5</v>
      </c>
      <c r="N777" s="663"/>
      <c r="O777" s="664"/>
      <c r="P777" s="664"/>
      <c r="Q777" s="663"/>
      <c r="R777" s="664"/>
      <c r="S777" s="665"/>
    </row>
    <row r="778" spans="1:19" ht="20.100000000000001" customHeight="1">
      <c r="A778" s="486"/>
      <c r="B778" s="595">
        <v>896</v>
      </c>
      <c r="C778" s="817" t="s">
        <v>43</v>
      </c>
      <c r="D778" s="492" t="s">
        <v>848</v>
      </c>
      <c r="E778" s="549"/>
      <c r="F778" s="505">
        <v>280</v>
      </c>
      <c r="G778" s="649" t="s">
        <v>41</v>
      </c>
      <c r="H778" s="506">
        <v>6.4</v>
      </c>
      <c r="I778" s="649" t="s">
        <v>41</v>
      </c>
      <c r="J778" s="506">
        <v>0.5</v>
      </c>
      <c r="N778" s="663"/>
      <c r="O778" s="664"/>
      <c r="P778" s="664"/>
      <c r="Q778" s="663"/>
      <c r="R778" s="664"/>
      <c r="S778" s="665"/>
    </row>
    <row r="779" spans="1:19" ht="20.100000000000001" customHeight="1">
      <c r="A779" s="486"/>
      <c r="B779" s="595">
        <v>485.85</v>
      </c>
      <c r="C779" s="817" t="s">
        <v>43</v>
      </c>
      <c r="D779" s="492" t="s">
        <v>849</v>
      </c>
      <c r="E779" s="549"/>
      <c r="F779" s="505">
        <v>151.83000000000001</v>
      </c>
      <c r="G779" s="649" t="s">
        <v>41</v>
      </c>
      <c r="H779" s="506">
        <v>6.4</v>
      </c>
      <c r="I779" s="649" t="s">
        <v>41</v>
      </c>
      <c r="J779" s="506">
        <v>0.5</v>
      </c>
      <c r="N779" s="663"/>
      <c r="O779" s="664"/>
      <c r="P779" s="664"/>
      <c r="Q779" s="663"/>
      <c r="R779" s="664"/>
      <c r="S779" s="665"/>
    </row>
    <row r="780" spans="1:19" ht="20.100000000000001" customHeight="1">
      <c r="A780" s="486"/>
      <c r="B780" s="595">
        <v>222.85</v>
      </c>
      <c r="C780" s="817" t="s">
        <v>43</v>
      </c>
      <c r="D780" s="492" t="s">
        <v>880</v>
      </c>
      <c r="E780" s="549"/>
      <c r="F780" s="505">
        <v>69.641999999999996</v>
      </c>
      <c r="G780" s="649" t="s">
        <v>41</v>
      </c>
      <c r="H780" s="506">
        <v>6.4</v>
      </c>
      <c r="I780" s="649" t="s">
        <v>41</v>
      </c>
      <c r="J780" s="506">
        <v>0.5</v>
      </c>
      <c r="N780" s="663"/>
      <c r="O780" s="664"/>
      <c r="P780" s="664"/>
      <c r="Q780" s="663"/>
      <c r="R780" s="664"/>
      <c r="S780" s="665"/>
    </row>
    <row r="781" spans="1:19" ht="20.100000000000001" customHeight="1">
      <c r="A781" s="486"/>
      <c r="B781" s="595">
        <v>637.89</v>
      </c>
      <c r="C781" s="817" t="s">
        <v>43</v>
      </c>
      <c r="D781" s="833" t="s">
        <v>881</v>
      </c>
      <c r="E781" s="549"/>
      <c r="F781" s="505">
        <v>199.34199999999998</v>
      </c>
      <c r="G781" s="649" t="s">
        <v>41</v>
      </c>
      <c r="H781" s="506">
        <v>6.4</v>
      </c>
      <c r="I781" s="649" t="s">
        <v>41</v>
      </c>
      <c r="J781" s="506">
        <v>0.5</v>
      </c>
      <c r="N781" s="663"/>
      <c r="O781" s="664"/>
      <c r="P781" s="664"/>
      <c r="Q781" s="663"/>
      <c r="R781" s="664"/>
      <c r="S781" s="665"/>
    </row>
    <row r="782" spans="1:19" ht="20.100000000000001" customHeight="1">
      <c r="A782" s="486"/>
      <c r="B782" s="595">
        <v>1008.63</v>
      </c>
      <c r="C782" s="817" t="s">
        <v>43</v>
      </c>
      <c r="D782" s="492" t="s">
        <v>850</v>
      </c>
      <c r="E782" s="549"/>
      <c r="F782" s="505">
        <v>315.19900000000001</v>
      </c>
      <c r="G782" s="649" t="s">
        <v>41</v>
      </c>
      <c r="H782" s="506">
        <v>6.4</v>
      </c>
      <c r="I782" s="649" t="s">
        <v>41</v>
      </c>
      <c r="J782" s="506">
        <v>0.5</v>
      </c>
      <c r="N782" s="663"/>
      <c r="O782" s="664"/>
      <c r="P782" s="664"/>
      <c r="Q782" s="663"/>
      <c r="R782" s="664"/>
      <c r="S782" s="665"/>
    </row>
    <row r="783" spans="1:19" ht="20.100000000000001" customHeight="1">
      <c r="A783" s="486"/>
      <c r="B783" s="595">
        <v>373.08</v>
      </c>
      <c r="C783" s="817" t="s">
        <v>43</v>
      </c>
      <c r="D783" s="492" t="s">
        <v>851</v>
      </c>
      <c r="E783" s="549"/>
      <c r="F783" s="505">
        <v>116.59</v>
      </c>
      <c r="G783" s="649" t="s">
        <v>41</v>
      </c>
      <c r="H783" s="506">
        <v>6.4</v>
      </c>
      <c r="I783" s="649" t="s">
        <v>41</v>
      </c>
      <c r="J783" s="506">
        <v>0.5</v>
      </c>
      <c r="N783" s="663"/>
      <c r="O783" s="664"/>
      <c r="P783" s="664"/>
      <c r="Q783" s="663"/>
      <c r="R783" s="664"/>
      <c r="S783" s="665"/>
    </row>
    <row r="784" spans="1:19" ht="20.100000000000001" customHeight="1">
      <c r="A784" s="486"/>
      <c r="B784" s="595">
        <v>350.95</v>
      </c>
      <c r="C784" s="817" t="s">
        <v>43</v>
      </c>
      <c r="D784" s="492" t="s">
        <v>852</v>
      </c>
      <c r="E784" s="549"/>
      <c r="F784" s="505">
        <v>109.672</v>
      </c>
      <c r="G784" s="649" t="s">
        <v>41</v>
      </c>
      <c r="H784" s="506">
        <v>6.4</v>
      </c>
      <c r="I784" s="649" t="s">
        <v>41</v>
      </c>
      <c r="J784" s="506">
        <v>0.5</v>
      </c>
      <c r="N784" s="663"/>
      <c r="O784" s="664"/>
      <c r="P784" s="664"/>
      <c r="Q784" s="663"/>
      <c r="R784" s="664"/>
      <c r="S784" s="665"/>
    </row>
    <row r="785" spans="1:19" ht="20.100000000000001" customHeight="1">
      <c r="A785" s="486"/>
      <c r="B785" s="595">
        <v>540.82000000000005</v>
      </c>
      <c r="C785" s="817" t="s">
        <v>43</v>
      </c>
      <c r="D785" s="492" t="s">
        <v>853</v>
      </c>
      <c r="E785" s="549"/>
      <c r="F785" s="505">
        <v>169.00900000000001</v>
      </c>
      <c r="G785" s="649" t="s">
        <v>41</v>
      </c>
      <c r="H785" s="506">
        <v>6.4</v>
      </c>
      <c r="I785" s="649" t="s">
        <v>41</v>
      </c>
      <c r="J785" s="506">
        <v>0.5</v>
      </c>
      <c r="N785" s="663"/>
      <c r="O785" s="664"/>
      <c r="P785" s="664"/>
      <c r="Q785" s="663"/>
      <c r="R785" s="664"/>
      <c r="S785" s="665"/>
    </row>
    <row r="786" spans="1:19" ht="20.100000000000001" customHeight="1">
      <c r="A786" s="486"/>
      <c r="B786" s="595">
        <v>1403.74</v>
      </c>
      <c r="C786" s="817" t="s">
        <v>43</v>
      </c>
      <c r="D786" s="492" t="s">
        <v>882</v>
      </c>
      <c r="E786" s="549"/>
      <c r="F786" s="505">
        <v>438.66899999999998</v>
      </c>
      <c r="G786" s="649" t="s">
        <v>41</v>
      </c>
      <c r="H786" s="506">
        <v>6.4</v>
      </c>
      <c r="I786" s="649" t="s">
        <v>41</v>
      </c>
      <c r="J786" s="506">
        <v>0.5</v>
      </c>
      <c r="N786" s="663"/>
      <c r="O786" s="664"/>
      <c r="P786" s="664"/>
      <c r="Q786" s="663"/>
      <c r="R786" s="664"/>
      <c r="S786" s="665"/>
    </row>
    <row r="787" spans="1:19" ht="20.100000000000001" customHeight="1">
      <c r="A787" s="486"/>
      <c r="B787" s="595">
        <v>537.04</v>
      </c>
      <c r="C787" s="817" t="s">
        <v>43</v>
      </c>
      <c r="D787" s="492" t="s">
        <v>883</v>
      </c>
      <c r="E787" s="549"/>
      <c r="F787" s="505">
        <v>167.827</v>
      </c>
      <c r="G787" s="649" t="s">
        <v>41</v>
      </c>
      <c r="H787" s="506">
        <v>6.4</v>
      </c>
      <c r="I787" s="649" t="s">
        <v>41</v>
      </c>
      <c r="J787" s="506">
        <v>0.5</v>
      </c>
      <c r="N787" s="663"/>
      <c r="O787" s="664"/>
      <c r="P787" s="664"/>
      <c r="Q787" s="663"/>
      <c r="R787" s="664"/>
      <c r="S787" s="665"/>
    </row>
    <row r="788" spans="1:19" ht="20.100000000000001" customHeight="1">
      <c r="A788" s="486"/>
      <c r="B788" s="595">
        <v>324.02</v>
      </c>
      <c r="C788" s="817" t="s">
        <v>43</v>
      </c>
      <c r="D788" s="492" t="s">
        <v>884</v>
      </c>
      <c r="E788" s="549"/>
      <c r="F788" s="505">
        <v>147.28200000000001</v>
      </c>
      <c r="G788" s="649" t="s">
        <v>41</v>
      </c>
      <c r="H788" s="506">
        <v>4.4000000000000004</v>
      </c>
      <c r="I788" s="649" t="s">
        <v>41</v>
      </c>
      <c r="J788" s="506">
        <v>0.5</v>
      </c>
      <c r="N788" s="663"/>
      <c r="O788" s="664"/>
      <c r="P788" s="664"/>
      <c r="Q788" s="663"/>
      <c r="R788" s="664"/>
      <c r="S788" s="665"/>
    </row>
    <row r="789" spans="1:19" ht="20.100000000000001" customHeight="1">
      <c r="A789" s="486"/>
      <c r="B789" s="595">
        <v>331.29</v>
      </c>
      <c r="C789" s="817" t="s">
        <v>43</v>
      </c>
      <c r="D789" s="492" t="s">
        <v>885</v>
      </c>
      <c r="E789" s="549"/>
      <c r="F789" s="505">
        <v>122.702</v>
      </c>
      <c r="G789" s="649" t="s">
        <v>41</v>
      </c>
      <c r="H789" s="506">
        <v>5.4</v>
      </c>
      <c r="I789" s="649" t="s">
        <v>41</v>
      </c>
      <c r="J789" s="506">
        <v>0.5</v>
      </c>
      <c r="N789" s="663"/>
      <c r="O789" s="664"/>
      <c r="P789" s="664"/>
      <c r="Q789" s="663"/>
      <c r="R789" s="664"/>
      <c r="S789" s="665"/>
    </row>
    <row r="790" spans="1:19" ht="20.100000000000001" customHeight="1">
      <c r="A790" s="486"/>
      <c r="B790" s="595">
        <v>2183</v>
      </c>
      <c r="C790" s="817" t="s">
        <v>43</v>
      </c>
      <c r="D790" s="492" t="s">
        <v>1376</v>
      </c>
      <c r="E790" s="455"/>
      <c r="F790" s="505">
        <v>590</v>
      </c>
      <c r="G790" s="501" t="s">
        <v>41</v>
      </c>
      <c r="H790" s="506">
        <v>7.4</v>
      </c>
      <c r="I790" s="501" t="s">
        <v>41</v>
      </c>
      <c r="J790" s="506">
        <v>0.5</v>
      </c>
      <c r="K790" s="649"/>
      <c r="L790" s="661"/>
      <c r="M790" s="618"/>
    </row>
    <row r="791" spans="1:19" ht="20.100000000000001" customHeight="1">
      <c r="A791" s="486"/>
      <c r="B791" s="595">
        <v>5661</v>
      </c>
      <c r="C791" s="817" t="s">
        <v>43</v>
      </c>
      <c r="D791" s="492" t="s">
        <v>1377</v>
      </c>
      <c r="E791" s="455"/>
      <c r="F791" s="505">
        <v>1530</v>
      </c>
      <c r="G791" s="501" t="s">
        <v>41</v>
      </c>
      <c r="H791" s="506">
        <v>7.4</v>
      </c>
      <c r="I791" s="501" t="s">
        <v>41</v>
      </c>
      <c r="J791" s="506">
        <v>0.5</v>
      </c>
      <c r="K791" s="649"/>
      <c r="L791" s="661"/>
      <c r="M791" s="618"/>
    </row>
    <row r="792" spans="1:19" ht="20.100000000000001" customHeight="1">
      <c r="A792" s="486"/>
      <c r="B792" s="595"/>
      <c r="C792" s="817"/>
      <c r="D792" s="492"/>
      <c r="E792" s="549"/>
      <c r="F792" s="505"/>
      <c r="G792" s="649"/>
      <c r="H792" s="506"/>
      <c r="I792" s="649"/>
      <c r="J792" s="506"/>
      <c r="N792" s="663"/>
      <c r="O792" s="664"/>
      <c r="P792" s="664"/>
      <c r="Q792" s="663"/>
      <c r="R792" s="664"/>
      <c r="S792" s="665"/>
    </row>
    <row r="793" spans="1:19" ht="20.100000000000001" customHeight="1">
      <c r="A793" s="486"/>
      <c r="B793" s="595"/>
      <c r="C793" s="817"/>
      <c r="D793" s="834" t="s">
        <v>855</v>
      </c>
      <c r="E793" s="549"/>
      <c r="F793" s="505"/>
      <c r="G793" s="649"/>
      <c r="H793" s="506"/>
      <c r="I793" s="649"/>
      <c r="J793" s="506"/>
      <c r="N793" s="663"/>
      <c r="O793" s="664"/>
      <c r="P793" s="664"/>
      <c r="Q793" s="663"/>
      <c r="R793" s="664"/>
      <c r="S793" s="665"/>
    </row>
    <row r="794" spans="1:19" ht="20.100000000000001" customHeight="1">
      <c r="A794" s="486"/>
      <c r="B794" s="595">
        <v>751.49</v>
      </c>
      <c r="C794" s="817" t="s">
        <v>43</v>
      </c>
      <c r="D794" s="492" t="s">
        <v>856</v>
      </c>
      <c r="E794" s="549"/>
      <c r="F794" s="505">
        <v>234.84100000000001</v>
      </c>
      <c r="G794" s="649" t="s">
        <v>41</v>
      </c>
      <c r="H794" s="506">
        <v>6.4</v>
      </c>
      <c r="I794" s="649" t="s">
        <v>41</v>
      </c>
      <c r="J794" s="506">
        <v>0.5</v>
      </c>
      <c r="N794" s="663"/>
      <c r="O794" s="664"/>
      <c r="P794" s="664"/>
      <c r="Q794" s="663"/>
      <c r="R794" s="664"/>
      <c r="S794" s="665"/>
    </row>
    <row r="795" spans="1:19" ht="20.100000000000001" customHeight="1">
      <c r="A795" s="486"/>
      <c r="B795" s="595">
        <v>1163.68</v>
      </c>
      <c r="C795" s="817" t="s">
        <v>43</v>
      </c>
      <c r="D795" s="492" t="s">
        <v>864</v>
      </c>
      <c r="E795" s="549"/>
      <c r="F795" s="505">
        <v>363.65</v>
      </c>
      <c r="G795" s="649" t="s">
        <v>41</v>
      </c>
      <c r="H795" s="506">
        <v>6.4</v>
      </c>
      <c r="I795" s="649" t="s">
        <v>41</v>
      </c>
      <c r="J795" s="506">
        <v>0.5</v>
      </c>
      <c r="N795" s="663"/>
      <c r="O795" s="664"/>
      <c r="P795" s="664"/>
      <c r="Q795" s="663"/>
      <c r="R795" s="664"/>
      <c r="S795" s="665"/>
    </row>
    <row r="796" spans="1:19" ht="20.100000000000001" customHeight="1">
      <c r="A796" s="486"/>
      <c r="B796" s="595">
        <v>578.39</v>
      </c>
      <c r="C796" s="817" t="s">
        <v>43</v>
      </c>
      <c r="D796" s="492" t="s">
        <v>865</v>
      </c>
      <c r="E796" s="549"/>
      <c r="F796" s="505">
        <v>180.74700000000001</v>
      </c>
      <c r="G796" s="649" t="s">
        <v>41</v>
      </c>
      <c r="H796" s="506">
        <v>6.4</v>
      </c>
      <c r="I796" s="649" t="s">
        <v>41</v>
      </c>
      <c r="J796" s="506">
        <v>0.5</v>
      </c>
      <c r="N796" s="663"/>
      <c r="O796" s="664"/>
      <c r="P796" s="664"/>
      <c r="Q796" s="663"/>
      <c r="R796" s="664"/>
      <c r="S796" s="665"/>
    </row>
    <row r="797" spans="1:19" ht="20.100000000000001" customHeight="1">
      <c r="A797" s="486"/>
      <c r="B797" s="595">
        <v>872.58</v>
      </c>
      <c r="C797" s="817" t="s">
        <v>43</v>
      </c>
      <c r="D797" s="492" t="s">
        <v>857</v>
      </c>
      <c r="E797" s="549"/>
      <c r="F797" s="505">
        <v>272.68400000000003</v>
      </c>
      <c r="G797" s="649" t="s">
        <v>41</v>
      </c>
      <c r="H797" s="506">
        <v>6.4</v>
      </c>
      <c r="I797" s="649" t="s">
        <v>41</v>
      </c>
      <c r="J797" s="506">
        <v>0.5</v>
      </c>
      <c r="N797" s="663"/>
      <c r="O797" s="664"/>
      <c r="P797" s="664"/>
      <c r="Q797" s="663"/>
      <c r="R797" s="664"/>
      <c r="S797" s="665"/>
    </row>
    <row r="798" spans="1:19" ht="20.100000000000001" customHeight="1">
      <c r="A798" s="486"/>
      <c r="B798" s="595">
        <v>231.84</v>
      </c>
      <c r="C798" s="817" t="s">
        <v>43</v>
      </c>
      <c r="D798" s="492" t="s">
        <v>858</v>
      </c>
      <c r="E798" s="549"/>
      <c r="F798" s="505">
        <v>72.45</v>
      </c>
      <c r="G798" s="649" t="s">
        <v>41</v>
      </c>
      <c r="H798" s="506">
        <v>6.4</v>
      </c>
      <c r="I798" s="649" t="s">
        <v>41</v>
      </c>
      <c r="J798" s="506">
        <v>0.5</v>
      </c>
      <c r="N798" s="663"/>
      <c r="O798" s="664"/>
      <c r="P798" s="664"/>
      <c r="Q798" s="663"/>
      <c r="R798" s="664"/>
      <c r="S798" s="665"/>
    </row>
    <row r="799" spans="1:19" ht="20.100000000000001" customHeight="1">
      <c r="A799" s="486"/>
      <c r="B799" s="595">
        <v>743</v>
      </c>
      <c r="C799" s="817" t="s">
        <v>43</v>
      </c>
      <c r="D799" s="492" t="s">
        <v>859</v>
      </c>
      <c r="E799" s="549"/>
      <c r="F799" s="505">
        <v>232.19</v>
      </c>
      <c r="G799" s="649" t="s">
        <v>41</v>
      </c>
      <c r="H799" s="506">
        <v>6.4</v>
      </c>
      <c r="I799" s="649" t="s">
        <v>41</v>
      </c>
      <c r="J799" s="506">
        <v>0.5</v>
      </c>
      <c r="N799" s="663"/>
      <c r="O799" s="664"/>
      <c r="P799" s="664"/>
      <c r="Q799" s="663"/>
      <c r="R799" s="664"/>
      <c r="S799" s="665"/>
    </row>
    <row r="800" spans="1:19" ht="20.100000000000001" customHeight="1">
      <c r="A800" s="486"/>
      <c r="B800" s="595">
        <v>539.58000000000004</v>
      </c>
      <c r="C800" s="817" t="s">
        <v>43</v>
      </c>
      <c r="D800" s="492" t="s">
        <v>860</v>
      </c>
      <c r="E800" s="549"/>
      <c r="F800" s="505">
        <v>168.619</v>
      </c>
      <c r="G800" s="649" t="s">
        <v>41</v>
      </c>
      <c r="H800" s="506">
        <v>6.4</v>
      </c>
      <c r="I800" s="649" t="s">
        <v>41</v>
      </c>
      <c r="J800" s="506">
        <v>0.5</v>
      </c>
      <c r="N800" s="663"/>
      <c r="O800" s="664"/>
      <c r="P800" s="664"/>
      <c r="Q800" s="663"/>
      <c r="R800" s="664"/>
      <c r="S800" s="665"/>
    </row>
    <row r="801" spans="1:19" ht="20.100000000000001" customHeight="1">
      <c r="A801" s="486"/>
      <c r="B801" s="595">
        <v>658.08</v>
      </c>
      <c r="C801" s="817" t="s">
        <v>43</v>
      </c>
      <c r="D801" s="492" t="s">
        <v>861</v>
      </c>
      <c r="E801" s="549"/>
      <c r="F801" s="505">
        <v>205.65299999999999</v>
      </c>
      <c r="G801" s="649" t="s">
        <v>41</v>
      </c>
      <c r="H801" s="506">
        <v>6.4</v>
      </c>
      <c r="I801" s="649" t="s">
        <v>41</v>
      </c>
      <c r="J801" s="506">
        <v>0.5</v>
      </c>
      <c r="N801" s="663"/>
      <c r="O801" s="664"/>
      <c r="P801" s="664"/>
      <c r="Q801" s="663"/>
      <c r="R801" s="664"/>
      <c r="S801" s="665"/>
    </row>
    <row r="802" spans="1:19" ht="20.100000000000001" customHeight="1">
      <c r="A802" s="486"/>
      <c r="B802" s="595">
        <v>920.11</v>
      </c>
      <c r="C802" s="817" t="s">
        <v>43</v>
      </c>
      <c r="D802" s="492" t="s">
        <v>862</v>
      </c>
      <c r="E802" s="549"/>
      <c r="F802" s="505">
        <v>287.536</v>
      </c>
      <c r="G802" s="649" t="s">
        <v>41</v>
      </c>
      <c r="H802" s="506">
        <v>6.4</v>
      </c>
      <c r="I802" s="649" t="s">
        <v>41</v>
      </c>
      <c r="J802" s="506">
        <v>0.5</v>
      </c>
      <c r="N802" s="663"/>
      <c r="O802" s="664"/>
      <c r="P802" s="664"/>
      <c r="Q802" s="663"/>
      <c r="R802" s="664"/>
      <c r="S802" s="665"/>
    </row>
    <row r="803" spans="1:19" ht="20.100000000000001" customHeight="1">
      <c r="A803" s="486"/>
      <c r="B803" s="595">
        <v>1183.1600000000001</v>
      </c>
      <c r="C803" s="817" t="s">
        <v>43</v>
      </c>
      <c r="D803" s="492" t="s">
        <v>886</v>
      </c>
      <c r="E803" s="549"/>
      <c r="F803" s="505">
        <v>369.74</v>
      </c>
      <c r="G803" s="649" t="s">
        <v>41</v>
      </c>
      <c r="H803" s="506">
        <v>6.4</v>
      </c>
      <c r="I803" s="649" t="s">
        <v>41</v>
      </c>
      <c r="J803" s="506">
        <v>0.5</v>
      </c>
      <c r="N803" s="663"/>
      <c r="O803" s="664"/>
      <c r="P803" s="664"/>
      <c r="Q803" s="663"/>
      <c r="R803" s="664"/>
      <c r="S803" s="665"/>
    </row>
    <row r="804" spans="1:19" ht="20.100000000000001" customHeight="1">
      <c r="A804" s="486"/>
      <c r="B804" s="595">
        <v>654.1</v>
      </c>
      <c r="C804" s="817" t="s">
        <v>43</v>
      </c>
      <c r="D804" s="492" t="s">
        <v>866</v>
      </c>
      <c r="E804" s="549"/>
      <c r="F804" s="505">
        <v>204.40799999999999</v>
      </c>
      <c r="G804" s="649" t="s">
        <v>41</v>
      </c>
      <c r="H804" s="506">
        <v>6.4</v>
      </c>
      <c r="I804" s="649" t="s">
        <v>41</v>
      </c>
      <c r="J804" s="506">
        <v>0.5</v>
      </c>
      <c r="N804" s="663"/>
      <c r="O804" s="664"/>
      <c r="P804" s="664"/>
      <c r="Q804" s="663"/>
      <c r="R804" s="664"/>
      <c r="S804" s="665"/>
    </row>
    <row r="805" spans="1:19" ht="20.100000000000001" customHeight="1">
      <c r="A805" s="486"/>
      <c r="B805" s="595">
        <v>767.44</v>
      </c>
      <c r="C805" s="817" t="s">
        <v>43</v>
      </c>
      <c r="D805" s="492" t="s">
        <v>867</v>
      </c>
      <c r="E805" s="549"/>
      <c r="F805" s="505">
        <v>239.828</v>
      </c>
      <c r="G805" s="649" t="s">
        <v>41</v>
      </c>
      <c r="H805" s="506">
        <v>6.4</v>
      </c>
      <c r="I805" s="649" t="s">
        <v>41</v>
      </c>
      <c r="J805" s="506">
        <v>0.5</v>
      </c>
      <c r="N805" s="663"/>
      <c r="O805" s="664"/>
      <c r="P805" s="664"/>
      <c r="Q805" s="663"/>
      <c r="R805" s="664"/>
      <c r="S805" s="665"/>
    </row>
    <row r="806" spans="1:19" ht="20.100000000000001" customHeight="1">
      <c r="A806" s="486"/>
      <c r="B806" s="595">
        <v>745.52</v>
      </c>
      <c r="C806" s="817" t="s">
        <v>43</v>
      </c>
      <c r="D806" s="492" t="s">
        <v>868</v>
      </c>
      <c r="E806" s="549"/>
      <c r="F806" s="505">
        <v>232.977</v>
      </c>
      <c r="G806" s="649" t="s">
        <v>41</v>
      </c>
      <c r="H806" s="506">
        <v>6.4</v>
      </c>
      <c r="I806" s="649" t="s">
        <v>41</v>
      </c>
      <c r="J806" s="506">
        <v>0.5</v>
      </c>
      <c r="N806" s="663"/>
      <c r="O806" s="664"/>
      <c r="P806" s="664"/>
      <c r="Q806" s="663"/>
      <c r="R806" s="664"/>
      <c r="S806" s="665"/>
    </row>
    <row r="807" spans="1:19" ht="20.100000000000001" customHeight="1">
      <c r="A807" s="486"/>
      <c r="B807" s="595">
        <v>488.39</v>
      </c>
      <c r="C807" s="817" t="s">
        <v>43</v>
      </c>
      <c r="D807" s="492" t="s">
        <v>869</v>
      </c>
      <c r="E807" s="549"/>
      <c r="F807" s="505">
        <v>152.624</v>
      </c>
      <c r="G807" s="649" t="s">
        <v>41</v>
      </c>
      <c r="H807" s="506">
        <v>6.4</v>
      </c>
      <c r="I807" s="649" t="s">
        <v>41</v>
      </c>
      <c r="J807" s="506">
        <v>0.5</v>
      </c>
      <c r="N807" s="663"/>
      <c r="O807" s="664"/>
      <c r="P807" s="664"/>
      <c r="Q807" s="663"/>
      <c r="R807" s="664"/>
      <c r="S807" s="665"/>
    </row>
    <row r="808" spans="1:19" ht="20.100000000000001" customHeight="1">
      <c r="A808" s="486"/>
      <c r="B808" s="595"/>
      <c r="C808" s="817"/>
      <c r="D808" s="492"/>
      <c r="E808" s="549"/>
      <c r="F808" s="505"/>
      <c r="G808" s="649"/>
      <c r="H808" s="506"/>
      <c r="I808" s="649"/>
      <c r="J808" s="506"/>
      <c r="N808" s="663"/>
      <c r="O808" s="664"/>
      <c r="P808" s="664"/>
      <c r="Q808" s="663"/>
      <c r="R808" s="664"/>
      <c r="S808" s="665"/>
    </row>
    <row r="809" spans="1:19" ht="20.100000000000001" customHeight="1">
      <c r="A809" s="486"/>
      <c r="B809" s="519">
        <v>38189.610000000008</v>
      </c>
      <c r="C809" s="495" t="s">
        <v>437</v>
      </c>
      <c r="D809" s="496" t="s">
        <v>40</v>
      </c>
      <c r="E809" s="457"/>
      <c r="F809" s="520">
        <v>11712.630999999999</v>
      </c>
      <c r="G809" s="649"/>
      <c r="H809" s="506"/>
      <c r="I809" s="649"/>
      <c r="J809" s="506"/>
      <c r="N809" s="663"/>
      <c r="O809" s="664"/>
      <c r="P809" s="664"/>
      <c r="Q809" s="663"/>
      <c r="R809" s="664"/>
      <c r="S809" s="665"/>
    </row>
    <row r="810" spans="1:19" ht="20.100000000000001" customHeight="1">
      <c r="A810" s="486"/>
      <c r="B810" s="498"/>
      <c r="C810" s="499"/>
      <c r="D810" s="666"/>
      <c r="E810" s="659"/>
      <c r="F810" s="478"/>
      <c r="G810" s="667"/>
      <c r="H810" s="501"/>
      <c r="I810" s="587"/>
      <c r="J810" s="587"/>
      <c r="K810" s="478"/>
      <c r="L810" s="593"/>
    </row>
    <row r="811" spans="1:19" ht="44.25" customHeight="1">
      <c r="A811" s="486">
        <v>74</v>
      </c>
      <c r="B811" s="488" t="s">
        <v>141</v>
      </c>
      <c r="C811" s="1216" t="s">
        <v>774</v>
      </c>
      <c r="D811" s="1216"/>
      <c r="E811" s="1216"/>
      <c r="F811" s="1216"/>
      <c r="G811" s="1216"/>
      <c r="H811" s="1216"/>
      <c r="I811" s="1216"/>
      <c r="J811" s="1216"/>
      <c r="K811" s="1216"/>
      <c r="L811" s="1216"/>
      <c r="M811" s="464">
        <v>71600.36</v>
      </c>
    </row>
    <row r="812" spans="1:19" ht="20.100000000000001" customHeight="1">
      <c r="A812" s="486"/>
      <c r="B812" s="491"/>
      <c r="C812" s="481"/>
      <c r="D812" s="492"/>
      <c r="E812" s="457"/>
      <c r="F812" s="494" t="s">
        <v>142</v>
      </c>
      <c r="G812" s="494"/>
      <c r="H812" s="494" t="s">
        <v>143</v>
      </c>
      <c r="I812" s="478"/>
      <c r="J812" s="478"/>
      <c r="K812" s="457"/>
      <c r="L812" s="478"/>
    </row>
    <row r="813" spans="1:19" ht="20.100000000000001" customHeight="1">
      <c r="A813" s="486"/>
      <c r="B813" s="498">
        <v>68741.289999999994</v>
      </c>
      <c r="C813" s="817" t="s">
        <v>43</v>
      </c>
      <c r="D813" s="492" t="s">
        <v>203</v>
      </c>
      <c r="E813" s="457"/>
      <c r="F813" s="525">
        <v>38189.610000000008</v>
      </c>
      <c r="G813" s="501" t="s">
        <v>41</v>
      </c>
      <c r="H813" s="516">
        <v>1.8</v>
      </c>
      <c r="I813" s="478"/>
      <c r="J813" s="478"/>
      <c r="K813" s="587"/>
      <c r="L813" s="501"/>
    </row>
    <row r="814" spans="1:19" ht="20.100000000000001" customHeight="1">
      <c r="A814" s="486"/>
      <c r="B814" s="498">
        <v>1078.27</v>
      </c>
      <c r="C814" s="817" t="s">
        <v>43</v>
      </c>
      <c r="D814" s="833" t="s">
        <v>873</v>
      </c>
      <c r="E814" s="457"/>
      <c r="F814" s="525">
        <v>539.13839999999993</v>
      </c>
      <c r="G814" s="501" t="s">
        <v>41</v>
      </c>
      <c r="H814" s="516">
        <v>2</v>
      </c>
      <c r="I814" s="478"/>
      <c r="J814" s="846" t="s">
        <v>874</v>
      </c>
      <c r="K814" s="587"/>
      <c r="L814" s="501"/>
    </row>
    <row r="815" spans="1:19" ht="20.100000000000001" customHeight="1">
      <c r="A815" s="486"/>
      <c r="B815" s="801">
        <v>1780.8</v>
      </c>
      <c r="C815" s="817" t="s">
        <v>43</v>
      </c>
      <c r="D815" s="1160" t="s">
        <v>1378</v>
      </c>
      <c r="E815" s="708"/>
      <c r="F815" s="1161">
        <v>742</v>
      </c>
      <c r="G815" s="1162" t="s">
        <v>41</v>
      </c>
      <c r="H815" s="1163">
        <v>2.4</v>
      </c>
      <c r="I815" s="1164"/>
      <c r="J815" s="1164" t="s">
        <v>1379</v>
      </c>
      <c r="K815" s="1165"/>
      <c r="L815" s="1162"/>
    </row>
    <row r="816" spans="1:19" ht="20.100000000000001" customHeight="1">
      <c r="A816" s="486"/>
      <c r="B816" s="519">
        <v>71600.36</v>
      </c>
      <c r="C816" s="495" t="s">
        <v>484</v>
      </c>
      <c r="D816" s="496" t="s">
        <v>40</v>
      </c>
      <c r="E816" s="637"/>
      <c r="F816" s="595"/>
      <c r="G816" s="501"/>
      <c r="H816" s="587"/>
      <c r="I816" s="478"/>
      <c r="J816" s="478"/>
      <c r="K816" s="587"/>
      <c r="L816" s="501"/>
    </row>
    <row r="817" spans="1:13" ht="20.100000000000001" customHeight="1">
      <c r="A817" s="486"/>
      <c r="B817" s="498"/>
      <c r="C817" s="499"/>
      <c r="D817" s="666"/>
      <c r="E817" s="659"/>
      <c r="F817" s="478"/>
      <c r="G817" s="667"/>
      <c r="H817" s="501"/>
      <c r="I817" s="587"/>
      <c r="J817" s="587"/>
      <c r="K817" s="478"/>
      <c r="L817" s="593"/>
    </row>
    <row r="818" spans="1:13" ht="40.5" customHeight="1">
      <c r="A818" s="486">
        <v>75</v>
      </c>
      <c r="B818" s="488" t="s">
        <v>147</v>
      </c>
      <c r="C818" s="1216" t="s">
        <v>772</v>
      </c>
      <c r="D818" s="1216"/>
      <c r="E818" s="1216"/>
      <c r="F818" s="1216"/>
      <c r="G818" s="1216"/>
      <c r="H818" s="1216"/>
      <c r="I818" s="1216"/>
      <c r="J818" s="1216"/>
      <c r="K818" s="1216"/>
      <c r="L818" s="1216"/>
      <c r="M818" s="464">
        <v>1731617.7</v>
      </c>
    </row>
    <row r="819" spans="1:13" ht="20.100000000000001" customHeight="1">
      <c r="A819" s="486"/>
      <c r="B819" s="491"/>
      <c r="C819" s="485"/>
      <c r="D819" s="492"/>
      <c r="E819" s="492"/>
      <c r="F819" s="494" t="s">
        <v>148</v>
      </c>
      <c r="G819" s="494"/>
      <c r="H819" s="494" t="s">
        <v>77</v>
      </c>
      <c r="I819" s="478"/>
      <c r="J819" s="478"/>
      <c r="K819" s="478"/>
      <c r="L819" s="478"/>
      <c r="M819" s="514"/>
    </row>
    <row r="820" spans="1:13" ht="20.100000000000001" customHeight="1">
      <c r="A820" s="486"/>
      <c r="B820" s="498">
        <v>1374825.8</v>
      </c>
      <c r="C820" s="817" t="s">
        <v>43</v>
      </c>
      <c r="D820" s="492" t="s">
        <v>149</v>
      </c>
      <c r="E820" s="457"/>
      <c r="F820" s="605">
        <v>68741.289999999994</v>
      </c>
      <c r="G820" s="501" t="s">
        <v>41</v>
      </c>
      <c r="H820" s="501">
        <v>20</v>
      </c>
      <c r="I820" s="478" t="s">
        <v>150</v>
      </c>
      <c r="J820" s="478"/>
      <c r="K820" s="478"/>
      <c r="L820" s="478"/>
      <c r="M820" s="514"/>
    </row>
    <row r="821" spans="1:13" ht="20.100000000000001" customHeight="1">
      <c r="A821" s="486"/>
      <c r="B821" s="498">
        <v>10782.7</v>
      </c>
      <c r="C821" s="817" t="s">
        <v>43</v>
      </c>
      <c r="D821" s="833" t="s">
        <v>873</v>
      </c>
      <c r="E821" s="457"/>
      <c r="F821" s="605">
        <v>1078.27</v>
      </c>
      <c r="G821" s="501" t="s">
        <v>41</v>
      </c>
      <c r="H821" s="501">
        <v>10</v>
      </c>
      <c r="I821" s="478" t="s">
        <v>150</v>
      </c>
      <c r="J821" s="478"/>
      <c r="K821" s="478"/>
      <c r="L821" s="478"/>
      <c r="M821" s="514"/>
    </row>
    <row r="822" spans="1:13" ht="20.100000000000001" customHeight="1">
      <c r="A822" s="486"/>
      <c r="B822" s="498">
        <v>35616</v>
      </c>
      <c r="C822" s="817" t="s">
        <v>43</v>
      </c>
      <c r="D822" s="492" t="s">
        <v>1378</v>
      </c>
      <c r="E822" s="457"/>
      <c r="F822" s="605">
        <v>1780.8</v>
      </c>
      <c r="G822" s="501" t="s">
        <v>41</v>
      </c>
      <c r="H822" s="501">
        <v>20</v>
      </c>
      <c r="I822" s="1157" t="s">
        <v>150</v>
      </c>
      <c r="J822" s="1157"/>
      <c r="K822" s="1157"/>
      <c r="L822" s="1157"/>
      <c r="M822" s="514"/>
    </row>
    <row r="823" spans="1:13" ht="20.100000000000001" customHeight="1">
      <c r="A823" s="486"/>
      <c r="B823" s="498">
        <v>310393.2</v>
      </c>
      <c r="C823" s="817" t="s">
        <v>43</v>
      </c>
      <c r="D823" s="492" t="s">
        <v>205</v>
      </c>
      <c r="E823" s="457"/>
      <c r="F823" s="605">
        <v>7759.83</v>
      </c>
      <c r="G823" s="501" t="s">
        <v>41</v>
      </c>
      <c r="H823" s="501">
        <v>40</v>
      </c>
      <c r="I823" s="478" t="s">
        <v>150</v>
      </c>
      <c r="J823" s="529"/>
      <c r="K823" s="671"/>
      <c r="L823" s="529"/>
      <c r="M823" s="514"/>
    </row>
    <row r="824" spans="1:13" ht="20.100000000000001" customHeight="1">
      <c r="A824" s="486"/>
      <c r="B824" s="519">
        <v>1731617.7</v>
      </c>
      <c r="C824" s="495" t="s">
        <v>771</v>
      </c>
      <c r="D824" s="496" t="s">
        <v>40</v>
      </c>
      <c r="E824" s="637"/>
      <c r="F824" s="668"/>
      <c r="G824" s="501"/>
      <c r="H824" s="593"/>
      <c r="I824" s="501"/>
      <c r="J824" s="501"/>
      <c r="K824" s="617"/>
      <c r="L824" s="501"/>
      <c r="M824" s="514"/>
    </row>
    <row r="825" spans="1:13" ht="20.100000000000001" customHeight="1">
      <c r="A825" s="486"/>
      <c r="B825" s="490"/>
      <c r="C825" s="555"/>
      <c r="D825" s="496"/>
      <c r="E825" s="637"/>
      <c r="F825" s="668"/>
      <c r="G825" s="501"/>
      <c r="H825" s="593"/>
      <c r="I825" s="501"/>
      <c r="J825" s="501"/>
      <c r="K825" s="617"/>
      <c r="L825" s="501"/>
      <c r="M825" s="514"/>
    </row>
    <row r="826" spans="1:13" ht="34.5" customHeight="1">
      <c r="A826" s="486">
        <v>76</v>
      </c>
      <c r="B826" s="488" t="s">
        <v>206</v>
      </c>
      <c r="C826" s="1216" t="s">
        <v>776</v>
      </c>
      <c r="D826" s="1216"/>
      <c r="E826" s="1216"/>
      <c r="F826" s="1216"/>
      <c r="G826" s="1216"/>
      <c r="H826" s="1216"/>
      <c r="I826" s="1216"/>
      <c r="J826" s="1216"/>
      <c r="K826" s="1216"/>
      <c r="L826" s="1216"/>
      <c r="M826" s="464">
        <v>71600.36</v>
      </c>
    </row>
    <row r="827" spans="1:13" ht="20.100000000000001" customHeight="1">
      <c r="A827" s="486"/>
      <c r="B827" s="669" t="s">
        <v>207</v>
      </c>
      <c r="C827" s="670">
        <v>74</v>
      </c>
      <c r="D827" s="496"/>
      <c r="E827" s="637"/>
      <c r="F827" s="668"/>
      <c r="G827" s="501"/>
      <c r="H827" s="593"/>
      <c r="I827" s="501"/>
      <c r="J827" s="501"/>
      <c r="K827" s="617"/>
      <c r="L827" s="501"/>
      <c r="M827" s="514"/>
    </row>
    <row r="828" spans="1:13" ht="20.100000000000001" customHeight="1">
      <c r="A828" s="486"/>
      <c r="B828" s="1151">
        <v>71600.36</v>
      </c>
      <c r="C828" s="495" t="s">
        <v>484</v>
      </c>
      <c r="D828" s="496"/>
      <c r="E828" s="637"/>
      <c r="F828" s="668"/>
      <c r="G828" s="501"/>
      <c r="H828" s="593"/>
      <c r="I828" s="501"/>
      <c r="J828" s="501"/>
      <c r="K828" s="617"/>
      <c r="L828" s="501"/>
      <c r="M828" s="514"/>
    </row>
    <row r="829" spans="1:13">
      <c r="A829" s="486"/>
      <c r="B829" s="498"/>
      <c r="C829" s="499"/>
      <c r="D829" s="492"/>
      <c r="E829" s="457"/>
      <c r="F829" s="595"/>
      <c r="G829" s="501"/>
      <c r="H829" s="587"/>
      <c r="I829" s="478"/>
      <c r="J829" s="478"/>
      <c r="K829" s="587"/>
      <c r="L829" s="501"/>
      <c r="M829" s="514"/>
    </row>
    <row r="830" spans="1:13" ht="39" customHeight="1">
      <c r="A830" s="486">
        <v>77</v>
      </c>
      <c r="B830" s="488" t="s">
        <v>151</v>
      </c>
      <c r="C830" s="1216" t="s">
        <v>723</v>
      </c>
      <c r="D830" s="1216"/>
      <c r="E830" s="1216"/>
      <c r="F830" s="1216"/>
      <c r="G830" s="1216"/>
      <c r="H830" s="1216"/>
      <c r="I830" s="1216"/>
      <c r="J830" s="1216"/>
      <c r="K830" s="1216"/>
      <c r="L830" s="1216"/>
      <c r="M830" s="464">
        <v>71600.36</v>
      </c>
    </row>
    <row r="831" spans="1:13" ht="15.75">
      <c r="A831" s="486"/>
      <c r="B831" s="491"/>
      <c r="C831" s="481"/>
      <c r="D831" s="492"/>
      <c r="E831" s="457"/>
      <c r="F831" s="494"/>
      <c r="G831" s="529"/>
      <c r="H831" s="529"/>
      <c r="I831" s="478"/>
      <c r="J831" s="478"/>
      <c r="K831" s="457"/>
      <c r="L831" s="478"/>
      <c r="M831" s="514"/>
    </row>
    <row r="832" spans="1:13" ht="15.75">
      <c r="A832" s="486"/>
      <c r="B832" s="491"/>
      <c r="C832" s="481"/>
      <c r="D832" s="492"/>
      <c r="E832" s="457"/>
      <c r="F832" s="494" t="s">
        <v>142</v>
      </c>
      <c r="G832" s="529"/>
      <c r="H832" s="529"/>
      <c r="I832" s="478"/>
      <c r="J832" s="478"/>
      <c r="K832" s="457"/>
      <c r="L832" s="478"/>
      <c r="M832" s="514"/>
    </row>
    <row r="833" spans="1:13" ht="21" customHeight="1">
      <c r="A833" s="486"/>
      <c r="B833" s="498">
        <v>68741.289999999994</v>
      </c>
      <c r="C833" s="817" t="s">
        <v>43</v>
      </c>
      <c r="D833" s="492" t="s">
        <v>203</v>
      </c>
      <c r="E833" s="457"/>
      <c r="F833" s="525">
        <v>68741.289999999994</v>
      </c>
      <c r="G833" s="529"/>
      <c r="H833" s="529"/>
      <c r="I833" s="478"/>
      <c r="J833" s="478"/>
      <c r="K833" s="457"/>
      <c r="L833" s="478"/>
      <c r="M833" s="514"/>
    </row>
    <row r="834" spans="1:13" ht="20.25" customHeight="1">
      <c r="A834" s="486"/>
      <c r="B834" s="570">
        <v>1078.27</v>
      </c>
      <c r="C834" s="817" t="s">
        <v>43</v>
      </c>
      <c r="D834" s="492" t="s">
        <v>1356</v>
      </c>
      <c r="E834" s="457"/>
      <c r="F834" s="525">
        <v>1078.27</v>
      </c>
      <c r="G834" s="529"/>
      <c r="H834" s="529"/>
      <c r="I834" s="478"/>
      <c r="J834" s="478"/>
      <c r="K834" s="457"/>
      <c r="L834" s="478"/>
      <c r="M834" s="514"/>
    </row>
    <row r="835" spans="1:13" ht="20.25" customHeight="1">
      <c r="A835" s="486"/>
      <c r="B835" s="1166">
        <v>1780.8</v>
      </c>
      <c r="C835" s="817" t="s">
        <v>43</v>
      </c>
      <c r="D835" s="492" t="s">
        <v>1378</v>
      </c>
      <c r="E835" s="457"/>
      <c r="F835" s="525">
        <v>1780.8</v>
      </c>
      <c r="G835" s="529"/>
      <c r="H835" s="529"/>
      <c r="I835" s="1157"/>
      <c r="J835" s="1157"/>
      <c r="K835" s="457"/>
      <c r="L835" s="1157"/>
      <c r="M835" s="514"/>
    </row>
    <row r="836" spans="1:13" ht="20.100000000000001" customHeight="1">
      <c r="A836" s="486"/>
      <c r="B836" s="559">
        <v>71600.36</v>
      </c>
      <c r="C836" s="495" t="s">
        <v>484</v>
      </c>
      <c r="D836" s="496" t="s">
        <v>40</v>
      </c>
      <c r="E836" s="543"/>
      <c r="F836" s="595"/>
      <c r="G836" s="501"/>
      <c r="H836" s="478"/>
      <c r="I836" s="478"/>
      <c r="J836" s="478"/>
      <c r="K836" s="478"/>
      <c r="L836" s="478"/>
      <c r="M836" s="514"/>
    </row>
    <row r="837" spans="1:13" ht="20.100000000000001" customHeight="1">
      <c r="A837" s="486"/>
      <c r="B837" s="559"/>
      <c r="C837" s="555"/>
      <c r="D837" s="496"/>
      <c r="E837" s="543"/>
      <c r="F837" s="595"/>
      <c r="G837" s="501"/>
      <c r="H837" s="478"/>
      <c r="I837" s="478"/>
      <c r="J837" s="478"/>
      <c r="K837" s="478"/>
      <c r="L837" s="478"/>
      <c r="M837" s="514"/>
    </row>
    <row r="838" spans="1:13" ht="37.5" customHeight="1">
      <c r="A838" s="486">
        <v>78</v>
      </c>
      <c r="B838" s="488" t="s">
        <v>208</v>
      </c>
      <c r="C838" s="1216" t="s">
        <v>781</v>
      </c>
      <c r="D838" s="1216"/>
      <c r="E838" s="1216"/>
      <c r="F838" s="1216"/>
      <c r="G838" s="1216"/>
      <c r="H838" s="1216"/>
      <c r="I838" s="1216"/>
      <c r="J838" s="1216"/>
      <c r="K838" s="1216"/>
      <c r="L838" s="1216"/>
      <c r="M838" s="464">
        <v>70</v>
      </c>
    </row>
    <row r="839" spans="1:13" ht="15.75">
      <c r="A839" s="486"/>
      <c r="B839" s="833" t="s">
        <v>875</v>
      </c>
      <c r="C839" s="499"/>
      <c r="D839" s="485"/>
      <c r="E839" s="457"/>
      <c r="F839" s="579"/>
      <c r="G839" s="579"/>
      <c r="H839" s="579"/>
      <c r="I839" s="579"/>
      <c r="J839" s="579"/>
      <c r="K839" s="579"/>
      <c r="L839" s="579"/>
      <c r="M839" s="618"/>
    </row>
    <row r="840" spans="1:13" ht="15.75">
      <c r="A840" s="534"/>
      <c r="B840" s="490">
        <v>70</v>
      </c>
      <c r="C840" s="495" t="s">
        <v>10</v>
      </c>
      <c r="D840" s="496" t="s">
        <v>40</v>
      </c>
      <c r="E840" s="457"/>
      <c r="F840" s="478"/>
      <c r="G840" s="595"/>
      <c r="H840" s="478"/>
      <c r="I840" s="478"/>
      <c r="J840" s="478"/>
      <c r="K840" s="478"/>
      <c r="L840" s="478"/>
      <c r="M840" s="618"/>
    </row>
    <row r="841" spans="1:13" ht="20.100000000000001" customHeight="1">
      <c r="A841" s="486"/>
      <c r="B841" s="672"/>
      <c r="C841" s="499"/>
      <c r="D841" s="492"/>
      <c r="E841" s="457"/>
      <c r="F841" s="668"/>
      <c r="G841" s="501"/>
      <c r="H841" s="593"/>
      <c r="I841" s="501"/>
      <c r="J841" s="501"/>
      <c r="K841" s="617"/>
      <c r="L841" s="501"/>
      <c r="M841" s="618"/>
    </row>
    <row r="842" spans="1:13" ht="24" customHeight="1">
      <c r="A842" s="486">
        <v>79</v>
      </c>
      <c r="B842" s="488" t="s">
        <v>209</v>
      </c>
      <c r="C842" s="1216" t="s">
        <v>811</v>
      </c>
      <c r="D842" s="1216"/>
      <c r="E842" s="1216"/>
      <c r="F842" s="1216"/>
      <c r="G842" s="1216"/>
      <c r="H842" s="1216"/>
      <c r="I842" s="1216"/>
      <c r="J842" s="1216"/>
      <c r="K842" s="1216"/>
      <c r="L842" s="1216"/>
      <c r="M842" s="464">
        <v>5999.329999999999</v>
      </c>
    </row>
    <row r="843" spans="1:13" ht="20.100000000000001" customHeight="1">
      <c r="A843" s="486"/>
      <c r="B843" s="491"/>
      <c r="C843" s="481"/>
      <c r="D843" s="482" t="s">
        <v>202</v>
      </c>
      <c r="E843" s="457"/>
      <c r="F843" s="494" t="s">
        <v>30</v>
      </c>
      <c r="G843" s="501"/>
      <c r="H843" s="606" t="s">
        <v>39</v>
      </c>
      <c r="I843" s="1232" t="s">
        <v>200</v>
      </c>
      <c r="J843" s="1232"/>
      <c r="K843" s="1232"/>
      <c r="L843" s="630"/>
      <c r="M843" s="618"/>
    </row>
    <row r="844" spans="1:13" ht="20.100000000000001" customHeight="1">
      <c r="A844" s="486"/>
      <c r="B844" s="660"/>
      <c r="C844" s="504"/>
      <c r="D844" s="834" t="s">
        <v>854</v>
      </c>
      <c r="E844" s="549"/>
      <c r="F844" s="505"/>
      <c r="G844" s="501"/>
      <c r="H844" s="506"/>
      <c r="I844" s="501"/>
      <c r="J844" s="506"/>
      <c r="L844" s="571"/>
      <c r="M844" s="618"/>
    </row>
    <row r="845" spans="1:13" ht="20.100000000000001" customHeight="1">
      <c r="A845" s="486"/>
      <c r="B845" s="595">
        <v>542.59</v>
      </c>
      <c r="C845" s="525" t="s">
        <v>43</v>
      </c>
      <c r="D845" s="492" t="s">
        <v>840</v>
      </c>
      <c r="E845" s="637"/>
      <c r="F845" s="506">
        <v>423.899</v>
      </c>
      <c r="G845" s="501" t="s">
        <v>41</v>
      </c>
      <c r="H845" s="506">
        <v>6.4</v>
      </c>
      <c r="I845" s="501" t="s">
        <v>41</v>
      </c>
      <c r="J845" s="506">
        <v>0.2</v>
      </c>
      <c r="L845" s="571"/>
      <c r="M845" s="618"/>
    </row>
    <row r="846" spans="1:13">
      <c r="A846" s="486"/>
      <c r="B846" s="595">
        <v>611.45000000000005</v>
      </c>
      <c r="C846" s="525" t="s">
        <v>43</v>
      </c>
      <c r="D846" s="492" t="s">
        <v>842</v>
      </c>
      <c r="E846" s="637"/>
      <c r="F846" s="506">
        <v>477.69799999999998</v>
      </c>
      <c r="G846" s="501" t="s">
        <v>41</v>
      </c>
      <c r="H846" s="506">
        <v>6.4</v>
      </c>
      <c r="I846" s="501" t="s">
        <v>41</v>
      </c>
      <c r="J846" s="506">
        <v>0.2</v>
      </c>
      <c r="L846" s="571"/>
      <c r="M846" s="618"/>
    </row>
    <row r="847" spans="1:13">
      <c r="A847" s="486"/>
      <c r="B847" s="595">
        <v>264.61</v>
      </c>
      <c r="C847" s="525" t="s">
        <v>43</v>
      </c>
      <c r="D847" s="492" t="s">
        <v>843</v>
      </c>
      <c r="E847" s="637"/>
      <c r="F847" s="506">
        <v>206.732</v>
      </c>
      <c r="G847" s="501" t="s">
        <v>41</v>
      </c>
      <c r="H847" s="506">
        <v>6.4</v>
      </c>
      <c r="I847" s="501" t="s">
        <v>41</v>
      </c>
      <c r="J847" s="506">
        <v>0.2</v>
      </c>
      <c r="L847" s="571"/>
      <c r="M847" s="618"/>
    </row>
    <row r="848" spans="1:13" ht="20.100000000000001" customHeight="1">
      <c r="A848" s="486"/>
      <c r="B848" s="595">
        <v>265.04000000000002</v>
      </c>
      <c r="C848" s="525" t="s">
        <v>43</v>
      </c>
      <c r="D848" s="492" t="s">
        <v>844</v>
      </c>
      <c r="E848" s="637"/>
      <c r="F848" s="506">
        <v>207.06399999999999</v>
      </c>
      <c r="G848" s="501" t="s">
        <v>41</v>
      </c>
      <c r="H848" s="506">
        <v>6.4</v>
      </c>
      <c r="I848" s="501" t="s">
        <v>41</v>
      </c>
      <c r="J848" s="506">
        <v>0.2</v>
      </c>
      <c r="L848" s="571"/>
      <c r="M848" s="618"/>
    </row>
    <row r="849" spans="1:13" ht="20.100000000000001" customHeight="1">
      <c r="A849" s="486"/>
      <c r="B849" s="595">
        <v>134.04</v>
      </c>
      <c r="C849" s="525" t="s">
        <v>43</v>
      </c>
      <c r="D849" s="492" t="s">
        <v>845</v>
      </c>
      <c r="E849" s="637"/>
      <c r="F849" s="506">
        <v>104.721</v>
      </c>
      <c r="G849" s="501" t="s">
        <v>41</v>
      </c>
      <c r="H849" s="506">
        <v>6.4</v>
      </c>
      <c r="I849" s="501" t="s">
        <v>41</v>
      </c>
      <c r="J849" s="506">
        <v>0.2</v>
      </c>
      <c r="L849" s="571"/>
      <c r="M849" s="618"/>
    </row>
    <row r="850" spans="1:13" ht="20.100000000000001" customHeight="1">
      <c r="A850" s="486"/>
      <c r="B850" s="595">
        <v>338.85</v>
      </c>
      <c r="C850" s="525" t="s">
        <v>43</v>
      </c>
      <c r="D850" s="492" t="s">
        <v>846</v>
      </c>
      <c r="E850" s="637"/>
      <c r="F850" s="506">
        <v>264.72800000000001</v>
      </c>
      <c r="G850" s="501" t="s">
        <v>41</v>
      </c>
      <c r="H850" s="506">
        <v>6.4</v>
      </c>
      <c r="I850" s="501" t="s">
        <v>41</v>
      </c>
      <c r="J850" s="506">
        <v>0.2</v>
      </c>
      <c r="L850" s="571"/>
      <c r="M850" s="618"/>
    </row>
    <row r="851" spans="1:13" ht="20.100000000000001" customHeight="1">
      <c r="A851" s="486"/>
      <c r="B851" s="595">
        <v>209.5</v>
      </c>
      <c r="C851" s="525" t="s">
        <v>43</v>
      </c>
      <c r="D851" s="492" t="s">
        <v>847</v>
      </c>
      <c r="E851" s="637"/>
      <c r="F851" s="506">
        <v>193.98500000000001</v>
      </c>
      <c r="G851" s="501" t="s">
        <v>41</v>
      </c>
      <c r="H851" s="506">
        <v>5.4</v>
      </c>
      <c r="I851" s="501" t="s">
        <v>41</v>
      </c>
      <c r="J851" s="506">
        <v>0.2</v>
      </c>
      <c r="L851" s="571"/>
      <c r="M851" s="618"/>
    </row>
    <row r="852" spans="1:13" ht="20.100000000000001" customHeight="1">
      <c r="A852" s="486"/>
      <c r="B852" s="595">
        <v>194.34</v>
      </c>
      <c r="C852" s="525" t="s">
        <v>43</v>
      </c>
      <c r="D852" s="492" t="s">
        <v>849</v>
      </c>
      <c r="E852" s="637"/>
      <c r="F852" s="506">
        <v>151.83000000000001</v>
      </c>
      <c r="G852" s="501" t="s">
        <v>41</v>
      </c>
      <c r="H852" s="506">
        <v>6.4</v>
      </c>
      <c r="I852" s="501" t="s">
        <v>41</v>
      </c>
      <c r="J852" s="506">
        <v>0.2</v>
      </c>
      <c r="L852" s="571"/>
      <c r="M852" s="618"/>
    </row>
    <row r="853" spans="1:13" ht="20.100000000000001" customHeight="1">
      <c r="A853" s="486"/>
      <c r="B853" s="595">
        <v>89.14</v>
      </c>
      <c r="C853" s="525" t="s">
        <v>43</v>
      </c>
      <c r="D853" s="492" t="s">
        <v>880</v>
      </c>
      <c r="E853" s="637"/>
      <c r="F853" s="506">
        <v>69.641999999999996</v>
      </c>
      <c r="G853" s="501" t="s">
        <v>41</v>
      </c>
      <c r="H853" s="506">
        <v>6.4</v>
      </c>
      <c r="I853" s="501" t="s">
        <v>41</v>
      </c>
      <c r="J853" s="506">
        <v>0.2</v>
      </c>
      <c r="L853" s="571"/>
      <c r="M853" s="618"/>
    </row>
    <row r="854" spans="1:13" ht="20.100000000000001" customHeight="1">
      <c r="A854" s="486"/>
      <c r="B854" s="595">
        <v>403.45</v>
      </c>
      <c r="C854" s="525" t="s">
        <v>43</v>
      </c>
      <c r="D854" s="492" t="s">
        <v>850</v>
      </c>
      <c r="E854" s="637"/>
      <c r="F854" s="506">
        <v>315.19900000000001</v>
      </c>
      <c r="G854" s="501" t="s">
        <v>41</v>
      </c>
      <c r="H854" s="506">
        <v>6.4</v>
      </c>
      <c r="I854" s="501" t="s">
        <v>41</v>
      </c>
      <c r="J854" s="506">
        <v>0.2</v>
      </c>
      <c r="L854" s="571"/>
      <c r="M854" s="618"/>
    </row>
    <row r="855" spans="1:13" ht="20.100000000000001" customHeight="1">
      <c r="A855" s="486"/>
      <c r="B855" s="595">
        <v>149.22999999999999</v>
      </c>
      <c r="C855" s="525" t="s">
        <v>43</v>
      </c>
      <c r="D855" s="492" t="s">
        <v>851</v>
      </c>
      <c r="E855" s="637"/>
      <c r="F855" s="506">
        <v>116.59</v>
      </c>
      <c r="G855" s="501" t="s">
        <v>41</v>
      </c>
      <c r="H855" s="506">
        <v>6.4</v>
      </c>
      <c r="I855" s="501" t="s">
        <v>41</v>
      </c>
      <c r="J855" s="506">
        <v>0.2</v>
      </c>
      <c r="L855" s="571"/>
      <c r="M855" s="618"/>
    </row>
    <row r="856" spans="1:13" ht="20.100000000000001" customHeight="1">
      <c r="A856" s="486"/>
      <c r="B856" s="595">
        <v>140.38</v>
      </c>
      <c r="C856" s="525" t="s">
        <v>43</v>
      </c>
      <c r="D856" s="492" t="s">
        <v>852</v>
      </c>
      <c r="E856" s="637"/>
      <c r="F856" s="506">
        <v>109.672</v>
      </c>
      <c r="G856" s="501" t="s">
        <v>41</v>
      </c>
      <c r="H856" s="506">
        <v>6.4</v>
      </c>
      <c r="I856" s="501" t="s">
        <v>41</v>
      </c>
      <c r="J856" s="506">
        <v>0.2</v>
      </c>
      <c r="L856" s="571"/>
      <c r="M856" s="618"/>
    </row>
    <row r="857" spans="1:13" ht="20.100000000000001" customHeight="1">
      <c r="A857" s="486"/>
      <c r="B857" s="595"/>
      <c r="C857" s="525"/>
      <c r="D857" s="492"/>
      <c r="E857" s="637"/>
      <c r="F857" s="506"/>
      <c r="G857" s="501"/>
      <c r="H857" s="506"/>
      <c r="I857" s="501"/>
      <c r="J857" s="506"/>
      <c r="L857" s="571"/>
      <c r="M857" s="618"/>
    </row>
    <row r="858" spans="1:13" ht="20.100000000000001" customHeight="1">
      <c r="A858" s="486"/>
      <c r="B858" s="595"/>
      <c r="C858" s="525" t="s">
        <v>43</v>
      </c>
      <c r="D858" s="834" t="s">
        <v>855</v>
      </c>
      <c r="E858" s="637"/>
      <c r="F858" s="506"/>
      <c r="G858" s="501"/>
      <c r="H858" s="506"/>
      <c r="I858" s="501"/>
      <c r="J858" s="506"/>
      <c r="L858" s="571"/>
      <c r="M858" s="618"/>
    </row>
    <row r="859" spans="1:13" ht="20.100000000000001" customHeight="1">
      <c r="A859" s="486"/>
      <c r="B859" s="595">
        <v>465.47</v>
      </c>
      <c r="C859" s="525" t="s">
        <v>43</v>
      </c>
      <c r="D859" s="492" t="s">
        <v>864</v>
      </c>
      <c r="E859" s="637"/>
      <c r="F859" s="506">
        <v>363.65</v>
      </c>
      <c r="G859" s="501" t="s">
        <v>41</v>
      </c>
      <c r="H859" s="506">
        <v>6.4</v>
      </c>
      <c r="I859" s="501" t="s">
        <v>41</v>
      </c>
      <c r="J859" s="506">
        <v>0.2</v>
      </c>
      <c r="L859" s="571"/>
      <c r="M859" s="618"/>
    </row>
    <row r="860" spans="1:13" ht="20.100000000000001" customHeight="1">
      <c r="A860" s="486"/>
      <c r="B860" s="595">
        <v>349.03</v>
      </c>
      <c r="C860" s="525" t="s">
        <v>43</v>
      </c>
      <c r="D860" s="492" t="s">
        <v>857</v>
      </c>
      <c r="E860" s="637"/>
      <c r="F860" s="506">
        <v>272.68400000000003</v>
      </c>
      <c r="G860" s="501" t="s">
        <v>41</v>
      </c>
      <c r="H860" s="506">
        <v>6.4</v>
      </c>
      <c r="I860" s="501" t="s">
        <v>41</v>
      </c>
      <c r="J860" s="506">
        <v>0.2</v>
      </c>
      <c r="L860" s="571"/>
      <c r="M860" s="618"/>
    </row>
    <row r="861" spans="1:13" ht="20.100000000000001" customHeight="1">
      <c r="A861" s="486"/>
      <c r="B861" s="595">
        <v>92.73</v>
      </c>
      <c r="C861" s="525" t="s">
        <v>43</v>
      </c>
      <c r="D861" s="492" t="s">
        <v>858</v>
      </c>
      <c r="E861" s="637"/>
      <c r="F861" s="506">
        <v>72.45</v>
      </c>
      <c r="G861" s="501" t="s">
        <v>41</v>
      </c>
      <c r="H861" s="506">
        <v>6.4</v>
      </c>
      <c r="I861" s="501" t="s">
        <v>41</v>
      </c>
      <c r="J861" s="506">
        <v>0.2</v>
      </c>
      <c r="L861" s="571"/>
      <c r="M861" s="618"/>
    </row>
    <row r="862" spans="1:13" ht="20.100000000000001" customHeight="1">
      <c r="A862" s="486"/>
      <c r="B862" s="595">
        <v>297.2</v>
      </c>
      <c r="C862" s="525" t="s">
        <v>43</v>
      </c>
      <c r="D862" s="492" t="s">
        <v>859</v>
      </c>
      <c r="E862" s="637"/>
      <c r="F862" s="506">
        <v>232.19</v>
      </c>
      <c r="G862" s="501" t="s">
        <v>41</v>
      </c>
      <c r="H862" s="506">
        <v>6.4</v>
      </c>
      <c r="I862" s="501" t="s">
        <v>41</v>
      </c>
      <c r="J862" s="506">
        <v>0.2</v>
      </c>
      <c r="L862" s="571"/>
      <c r="M862" s="618"/>
    </row>
    <row r="863" spans="1:13" ht="20.100000000000001" customHeight="1">
      <c r="A863" s="486"/>
      <c r="B863" s="595">
        <v>215.83</v>
      </c>
      <c r="C863" s="525" t="s">
        <v>43</v>
      </c>
      <c r="D863" s="492" t="s">
        <v>860</v>
      </c>
      <c r="E863" s="637"/>
      <c r="F863" s="506">
        <v>168.619</v>
      </c>
      <c r="G863" s="501" t="s">
        <v>41</v>
      </c>
      <c r="H863" s="506">
        <v>6.4</v>
      </c>
      <c r="I863" s="501" t="s">
        <v>41</v>
      </c>
      <c r="J863" s="506">
        <v>0.2</v>
      </c>
      <c r="L863" s="571"/>
      <c r="M863" s="618"/>
    </row>
    <row r="864" spans="1:13" ht="20.100000000000001" customHeight="1">
      <c r="A864" s="486"/>
      <c r="B864" s="595">
        <v>263.23</v>
      </c>
      <c r="C864" s="525" t="s">
        <v>43</v>
      </c>
      <c r="D864" s="492" t="s">
        <v>861</v>
      </c>
      <c r="E864" s="637"/>
      <c r="F864" s="506">
        <v>205.65299999999999</v>
      </c>
      <c r="G864" s="501" t="s">
        <v>41</v>
      </c>
      <c r="H864" s="506">
        <v>6.4</v>
      </c>
      <c r="I864" s="501" t="s">
        <v>41</v>
      </c>
      <c r="J864" s="506">
        <v>0.2</v>
      </c>
      <c r="L864" s="571"/>
      <c r="M864" s="618"/>
    </row>
    <row r="865" spans="1:13" ht="20.100000000000001" customHeight="1">
      <c r="A865" s="486"/>
      <c r="B865" s="595">
        <v>368.04</v>
      </c>
      <c r="C865" s="525" t="s">
        <v>43</v>
      </c>
      <c r="D865" s="492" t="s">
        <v>862</v>
      </c>
      <c r="E865" s="637"/>
      <c r="F865" s="506">
        <v>287.536</v>
      </c>
      <c r="G865" s="501" t="s">
        <v>41</v>
      </c>
      <c r="H865" s="506">
        <v>6.4</v>
      </c>
      <c r="I865" s="501" t="s">
        <v>41</v>
      </c>
      <c r="J865" s="506">
        <v>0.2</v>
      </c>
      <c r="L865" s="571"/>
      <c r="M865" s="618"/>
    </row>
    <row r="866" spans="1:13" ht="20.100000000000001" customHeight="1">
      <c r="A866" s="486"/>
      <c r="B866" s="595">
        <v>306.97000000000003</v>
      </c>
      <c r="C866" s="525" t="s">
        <v>43</v>
      </c>
      <c r="D866" s="492" t="s">
        <v>867</v>
      </c>
      <c r="E866" s="637"/>
      <c r="F866" s="506">
        <v>239.828</v>
      </c>
      <c r="G866" s="501" t="s">
        <v>41</v>
      </c>
      <c r="H866" s="506">
        <v>6.4</v>
      </c>
      <c r="I866" s="501" t="s">
        <v>41</v>
      </c>
      <c r="J866" s="506">
        <v>0.2</v>
      </c>
      <c r="L866" s="571"/>
      <c r="M866" s="618"/>
    </row>
    <row r="867" spans="1:13" ht="20.100000000000001" customHeight="1">
      <c r="A867" s="486"/>
      <c r="B867" s="595">
        <v>298.20999999999998</v>
      </c>
      <c r="C867" s="525" t="s">
        <v>43</v>
      </c>
      <c r="D867" s="492" t="s">
        <v>868</v>
      </c>
      <c r="E867" s="637"/>
      <c r="F867" s="506">
        <v>232.977</v>
      </c>
      <c r="G867" s="501" t="s">
        <v>41</v>
      </c>
      <c r="H867" s="506">
        <v>6.4</v>
      </c>
      <c r="I867" s="501" t="s">
        <v>41</v>
      </c>
      <c r="J867" s="506">
        <v>0.2</v>
      </c>
      <c r="L867" s="571"/>
      <c r="M867" s="618"/>
    </row>
    <row r="868" spans="1:13" ht="20.100000000000001" customHeight="1">
      <c r="A868" s="486"/>
      <c r="B868" s="519">
        <v>5999.329999999999</v>
      </c>
      <c r="C868" s="495" t="s">
        <v>437</v>
      </c>
      <c r="D868" s="496" t="s">
        <v>40</v>
      </c>
      <c r="E868" s="457"/>
      <c r="F868" s="1168">
        <v>4717.3470000000007</v>
      </c>
      <c r="G868" s="501"/>
      <c r="H868" s="587"/>
      <c r="I868" s="587"/>
      <c r="J868" s="571"/>
      <c r="L868" s="571"/>
      <c r="M868" s="618"/>
    </row>
    <row r="869" spans="1:13" ht="20.100000000000001" customHeight="1">
      <c r="A869" s="486"/>
      <c r="B869" s="672"/>
      <c r="C869" s="499"/>
      <c r="D869" s="492"/>
      <c r="E869" s="457"/>
      <c r="F869" s="668"/>
      <c r="G869" s="501"/>
      <c r="H869" s="593"/>
      <c r="I869" s="501"/>
      <c r="J869" s="501"/>
      <c r="K869" s="617"/>
      <c r="L869" s="501"/>
      <c r="M869" s="618"/>
    </row>
    <row r="870" spans="1:13" ht="23.25" customHeight="1">
      <c r="A870" s="486">
        <v>80</v>
      </c>
      <c r="B870" s="488" t="s">
        <v>210</v>
      </c>
      <c r="C870" s="1216" t="s">
        <v>810</v>
      </c>
      <c r="D870" s="1216"/>
      <c r="E870" s="1216"/>
      <c r="F870" s="1216"/>
      <c r="G870" s="1216"/>
      <c r="H870" s="1216"/>
      <c r="I870" s="1216"/>
      <c r="J870" s="1216"/>
      <c r="K870" s="1216"/>
      <c r="L870" s="1216"/>
      <c r="M870" s="464">
        <v>15275.75</v>
      </c>
    </row>
    <row r="871" spans="1:13" ht="20.100000000000001" customHeight="1">
      <c r="A871" s="486"/>
      <c r="B871" s="491"/>
      <c r="C871" s="481"/>
      <c r="D871" s="482" t="s">
        <v>202</v>
      </c>
      <c r="E871" s="457"/>
      <c r="F871" s="606" t="s">
        <v>30</v>
      </c>
      <c r="G871" s="501"/>
      <c r="H871" s="606" t="s">
        <v>39</v>
      </c>
      <c r="I871" s="1232" t="s">
        <v>200</v>
      </c>
      <c r="J871" s="1232"/>
      <c r="K871" s="1232"/>
      <c r="L871" s="630"/>
      <c r="M871" s="618"/>
    </row>
    <row r="872" spans="1:13" ht="20.100000000000001" customHeight="1">
      <c r="A872" s="486"/>
      <c r="B872" s="674"/>
      <c r="C872" s="504"/>
      <c r="D872" s="834" t="s">
        <v>854</v>
      </c>
      <c r="E872" s="637"/>
      <c r="F872" s="506"/>
      <c r="G872" s="501"/>
      <c r="H872" s="506"/>
      <c r="I872" s="501"/>
      <c r="J872" s="506"/>
      <c r="L872" s="571"/>
      <c r="M872" s="618"/>
    </row>
    <row r="873" spans="1:13" ht="19.5" customHeight="1">
      <c r="A873" s="486"/>
      <c r="B873" s="595">
        <v>542.59</v>
      </c>
      <c r="C873" s="817" t="s">
        <v>43</v>
      </c>
      <c r="D873" s="492" t="s">
        <v>840</v>
      </c>
      <c r="E873" s="637"/>
      <c r="F873" s="506">
        <v>423.899</v>
      </c>
      <c r="G873" s="501" t="s">
        <v>41</v>
      </c>
      <c r="H873" s="506">
        <v>6.4</v>
      </c>
      <c r="I873" s="501" t="s">
        <v>41</v>
      </c>
      <c r="J873" s="506">
        <v>0.2</v>
      </c>
      <c r="L873" s="571"/>
      <c r="M873" s="618"/>
    </row>
    <row r="874" spans="1:13" ht="19.5" customHeight="1">
      <c r="A874" s="486"/>
      <c r="B874" s="595">
        <v>473.39</v>
      </c>
      <c r="C874" s="817" t="s">
        <v>43</v>
      </c>
      <c r="D874" s="492" t="s">
        <v>841</v>
      </c>
      <c r="E874" s="637"/>
      <c r="F874" s="506">
        <v>369.839</v>
      </c>
      <c r="G874" s="501" t="s">
        <v>41</v>
      </c>
      <c r="H874" s="506">
        <v>6.4</v>
      </c>
      <c r="I874" s="501" t="s">
        <v>41</v>
      </c>
      <c r="J874" s="506">
        <v>0.2</v>
      </c>
      <c r="L874" s="571"/>
      <c r="M874" s="618"/>
    </row>
    <row r="875" spans="1:13" ht="19.5" customHeight="1">
      <c r="A875" s="486"/>
      <c r="B875" s="595">
        <v>611.45000000000005</v>
      </c>
      <c r="C875" s="817" t="s">
        <v>43</v>
      </c>
      <c r="D875" s="492" t="s">
        <v>842</v>
      </c>
      <c r="E875" s="637"/>
      <c r="F875" s="506">
        <v>477.69799999999998</v>
      </c>
      <c r="G875" s="501" t="s">
        <v>41</v>
      </c>
      <c r="H875" s="506">
        <v>6.4</v>
      </c>
      <c r="I875" s="501" t="s">
        <v>41</v>
      </c>
      <c r="J875" s="506">
        <v>0.2</v>
      </c>
      <c r="L875" s="571"/>
      <c r="M875" s="618"/>
    </row>
    <row r="876" spans="1:13" ht="19.5" customHeight="1">
      <c r="A876" s="486"/>
      <c r="B876" s="595">
        <v>264.61</v>
      </c>
      <c r="C876" s="817" t="s">
        <v>43</v>
      </c>
      <c r="D876" s="492" t="s">
        <v>843</v>
      </c>
      <c r="E876" s="637"/>
      <c r="F876" s="506">
        <v>206.732</v>
      </c>
      <c r="G876" s="501" t="s">
        <v>41</v>
      </c>
      <c r="H876" s="506">
        <v>6.4</v>
      </c>
      <c r="I876" s="501" t="s">
        <v>41</v>
      </c>
      <c r="J876" s="506">
        <v>0.2</v>
      </c>
      <c r="L876" s="571"/>
      <c r="M876" s="618"/>
    </row>
    <row r="877" spans="1:13" ht="20.100000000000001" customHeight="1">
      <c r="A877" s="486"/>
      <c r="B877" s="595">
        <v>265.04000000000002</v>
      </c>
      <c r="C877" s="817" t="s">
        <v>43</v>
      </c>
      <c r="D877" s="492" t="s">
        <v>844</v>
      </c>
      <c r="E877" s="637"/>
      <c r="F877" s="506">
        <v>207.06399999999999</v>
      </c>
      <c r="G877" s="501" t="s">
        <v>41</v>
      </c>
      <c r="H877" s="506">
        <v>6.4</v>
      </c>
      <c r="I877" s="501" t="s">
        <v>41</v>
      </c>
      <c r="J877" s="506">
        <v>0.2</v>
      </c>
      <c r="L877" s="571"/>
      <c r="M877" s="618"/>
    </row>
    <row r="878" spans="1:13" ht="20.100000000000001" customHeight="1">
      <c r="A878" s="486"/>
      <c r="B878" s="595">
        <v>134.04</v>
      </c>
      <c r="C878" s="817" t="s">
        <v>43</v>
      </c>
      <c r="D878" s="492" t="s">
        <v>845</v>
      </c>
      <c r="E878" s="637"/>
      <c r="F878" s="506">
        <v>104.721</v>
      </c>
      <c r="G878" s="501" t="s">
        <v>41</v>
      </c>
      <c r="H878" s="506">
        <v>6.4</v>
      </c>
      <c r="I878" s="501" t="s">
        <v>41</v>
      </c>
      <c r="J878" s="506">
        <v>0.2</v>
      </c>
      <c r="L878" s="571"/>
      <c r="M878" s="618"/>
    </row>
    <row r="879" spans="1:13" ht="20.100000000000001" customHeight="1">
      <c r="A879" s="486"/>
      <c r="B879" s="595">
        <v>340.18</v>
      </c>
      <c r="C879" s="817" t="s">
        <v>43</v>
      </c>
      <c r="D879" s="492" t="s">
        <v>878</v>
      </c>
      <c r="E879" s="637"/>
      <c r="F879" s="506">
        <v>265.767</v>
      </c>
      <c r="G879" s="501" t="s">
        <v>41</v>
      </c>
      <c r="H879" s="506">
        <v>6.4</v>
      </c>
      <c r="I879" s="501" t="s">
        <v>41</v>
      </c>
      <c r="J879" s="506">
        <v>0.2</v>
      </c>
      <c r="L879" s="571"/>
      <c r="M879" s="618"/>
    </row>
    <row r="880" spans="1:13" ht="20.100000000000001" customHeight="1">
      <c r="A880" s="486"/>
      <c r="B880" s="595">
        <v>338.85</v>
      </c>
      <c r="C880" s="817" t="s">
        <v>43</v>
      </c>
      <c r="D880" s="492" t="s">
        <v>846</v>
      </c>
      <c r="E880" s="637"/>
      <c r="F880" s="506">
        <v>264.72800000000001</v>
      </c>
      <c r="G880" s="501" t="s">
        <v>41</v>
      </c>
      <c r="H880" s="506">
        <v>6.4</v>
      </c>
      <c r="I880" s="501" t="s">
        <v>41</v>
      </c>
      <c r="J880" s="506">
        <v>0.2</v>
      </c>
      <c r="L880" s="571"/>
      <c r="M880" s="618"/>
    </row>
    <row r="881" spans="1:13" ht="20.100000000000001" customHeight="1">
      <c r="A881" s="486"/>
      <c r="B881" s="595">
        <v>209.5</v>
      </c>
      <c r="C881" s="817" t="s">
        <v>43</v>
      </c>
      <c r="D881" s="492" t="s">
        <v>847</v>
      </c>
      <c r="E881" s="637"/>
      <c r="F881" s="506">
        <v>193.98500000000001</v>
      </c>
      <c r="G881" s="501" t="s">
        <v>41</v>
      </c>
      <c r="H881" s="506">
        <v>5.4</v>
      </c>
      <c r="I881" s="501" t="s">
        <v>41</v>
      </c>
      <c r="J881" s="506">
        <v>0.2</v>
      </c>
      <c r="L881" s="571"/>
      <c r="M881" s="618"/>
    </row>
    <row r="882" spans="1:13" ht="20.100000000000001" customHeight="1">
      <c r="A882" s="486"/>
      <c r="B882" s="595">
        <v>1027.8800000000001</v>
      </c>
      <c r="C882" s="817" t="s">
        <v>43</v>
      </c>
      <c r="D882" s="492" t="s">
        <v>879</v>
      </c>
      <c r="E882" s="637"/>
      <c r="F882" s="506">
        <v>803.03700000000003</v>
      </c>
      <c r="G882" s="501" t="s">
        <v>41</v>
      </c>
      <c r="H882" s="506">
        <v>6.4</v>
      </c>
      <c r="I882" s="501" t="s">
        <v>41</v>
      </c>
      <c r="J882" s="506">
        <v>0.2</v>
      </c>
      <c r="L882" s="571"/>
      <c r="M882" s="618"/>
    </row>
    <row r="883" spans="1:13" ht="20.100000000000001" customHeight="1">
      <c r="A883" s="486"/>
      <c r="B883" s="595">
        <v>39.6</v>
      </c>
      <c r="C883" s="817" t="s">
        <v>43</v>
      </c>
      <c r="D883" s="492" t="s">
        <v>887</v>
      </c>
      <c r="E883" s="637"/>
      <c r="F883" s="506">
        <v>45</v>
      </c>
      <c r="G883" s="501" t="s">
        <v>41</v>
      </c>
      <c r="H883" s="506">
        <v>4.4000000000000004</v>
      </c>
      <c r="I883" s="501" t="s">
        <v>41</v>
      </c>
      <c r="J883" s="506">
        <v>0.2</v>
      </c>
      <c r="L883" s="571"/>
      <c r="M883" s="618"/>
    </row>
    <row r="884" spans="1:13" ht="20.100000000000001" customHeight="1">
      <c r="A884" s="486"/>
      <c r="B884" s="595">
        <v>927.29</v>
      </c>
      <c r="C884" s="817" t="s">
        <v>43</v>
      </c>
      <c r="D884" s="492" t="s">
        <v>888</v>
      </c>
      <c r="E884" s="637"/>
      <c r="F884" s="506">
        <v>724.45</v>
      </c>
      <c r="G884" s="501" t="s">
        <v>41</v>
      </c>
      <c r="H884" s="506">
        <v>6.4</v>
      </c>
      <c r="I884" s="501" t="s">
        <v>41</v>
      </c>
      <c r="J884" s="506">
        <v>0.2</v>
      </c>
      <c r="L884" s="571"/>
      <c r="M884" s="618"/>
    </row>
    <row r="885" spans="1:13" ht="20.100000000000001" customHeight="1">
      <c r="A885" s="486"/>
      <c r="B885" s="595">
        <v>358.4</v>
      </c>
      <c r="C885" s="817" t="s">
        <v>43</v>
      </c>
      <c r="D885" s="492" t="s">
        <v>848</v>
      </c>
      <c r="E885" s="637"/>
      <c r="F885" s="506">
        <v>280</v>
      </c>
      <c r="G885" s="501" t="s">
        <v>41</v>
      </c>
      <c r="H885" s="506">
        <v>6.4</v>
      </c>
      <c r="I885" s="501" t="s">
        <v>41</v>
      </c>
      <c r="J885" s="506">
        <v>0.2</v>
      </c>
      <c r="L885" s="571"/>
      <c r="M885" s="618"/>
    </row>
    <row r="886" spans="1:13" ht="20.100000000000001" customHeight="1">
      <c r="A886" s="486"/>
      <c r="B886" s="595">
        <v>194.34</v>
      </c>
      <c r="C886" s="817" t="s">
        <v>43</v>
      </c>
      <c r="D886" s="492" t="s">
        <v>849</v>
      </c>
      <c r="E886" s="637"/>
      <c r="F886" s="506">
        <v>151.83000000000001</v>
      </c>
      <c r="G886" s="501" t="s">
        <v>41</v>
      </c>
      <c r="H886" s="506">
        <v>6.4</v>
      </c>
      <c r="I886" s="501" t="s">
        <v>41</v>
      </c>
      <c r="J886" s="506">
        <v>0.2</v>
      </c>
      <c r="L886" s="571"/>
      <c r="M886" s="618"/>
    </row>
    <row r="887" spans="1:13" ht="20.100000000000001" customHeight="1">
      <c r="A887" s="486"/>
      <c r="B887" s="595">
        <v>89.14</v>
      </c>
      <c r="C887" s="817" t="s">
        <v>43</v>
      </c>
      <c r="D887" s="492" t="s">
        <v>880</v>
      </c>
      <c r="E887" s="637"/>
      <c r="F887" s="506">
        <v>69.641999999999996</v>
      </c>
      <c r="G887" s="501" t="s">
        <v>41</v>
      </c>
      <c r="H887" s="506">
        <v>6.4</v>
      </c>
      <c r="I887" s="501" t="s">
        <v>41</v>
      </c>
      <c r="J887" s="506">
        <v>0.2</v>
      </c>
      <c r="L887" s="571"/>
      <c r="M887" s="618"/>
    </row>
    <row r="888" spans="1:13" ht="20.100000000000001" customHeight="1">
      <c r="A888" s="486"/>
      <c r="B888" s="595">
        <v>255.15</v>
      </c>
      <c r="C888" s="817" t="s">
        <v>43</v>
      </c>
      <c r="D888" s="492" t="s">
        <v>881</v>
      </c>
      <c r="E888" s="637"/>
      <c r="F888" s="506">
        <v>199.34199999999998</v>
      </c>
      <c r="G888" s="501" t="s">
        <v>41</v>
      </c>
      <c r="H888" s="506">
        <v>6.4</v>
      </c>
      <c r="I888" s="501" t="s">
        <v>41</v>
      </c>
      <c r="J888" s="506">
        <v>0.2</v>
      </c>
      <c r="L888" s="571"/>
      <c r="M888" s="618"/>
    </row>
    <row r="889" spans="1:13" ht="20.100000000000001" customHeight="1">
      <c r="A889" s="486"/>
      <c r="B889" s="595">
        <v>403.45</v>
      </c>
      <c r="C889" s="817" t="s">
        <v>43</v>
      </c>
      <c r="D889" s="492" t="s">
        <v>850</v>
      </c>
      <c r="E889" s="637"/>
      <c r="F889" s="506">
        <v>315.19900000000001</v>
      </c>
      <c r="G889" s="501" t="s">
        <v>41</v>
      </c>
      <c r="H889" s="506">
        <v>6.4</v>
      </c>
      <c r="I889" s="501" t="s">
        <v>41</v>
      </c>
      <c r="J889" s="506">
        <v>0.2</v>
      </c>
      <c r="L889" s="571"/>
      <c r="M889" s="618"/>
    </row>
    <row r="890" spans="1:13" ht="20.100000000000001" customHeight="1">
      <c r="A890" s="486"/>
      <c r="B890" s="595">
        <v>149.22999999999999</v>
      </c>
      <c r="C890" s="817" t="s">
        <v>43</v>
      </c>
      <c r="D890" s="492" t="s">
        <v>851</v>
      </c>
      <c r="E890" s="637"/>
      <c r="F890" s="506">
        <v>116.59</v>
      </c>
      <c r="G890" s="501" t="s">
        <v>41</v>
      </c>
      <c r="H890" s="506">
        <v>6.4</v>
      </c>
      <c r="I890" s="501" t="s">
        <v>41</v>
      </c>
      <c r="J890" s="506">
        <v>0.2</v>
      </c>
      <c r="L890" s="571"/>
      <c r="M890" s="618"/>
    </row>
    <row r="891" spans="1:13" ht="20.100000000000001" customHeight="1">
      <c r="A891" s="486"/>
      <c r="B891" s="595">
        <v>140.38</v>
      </c>
      <c r="C891" s="817" t="s">
        <v>43</v>
      </c>
      <c r="D891" s="492" t="s">
        <v>852</v>
      </c>
      <c r="E891" s="637"/>
      <c r="F891" s="506">
        <v>109.672</v>
      </c>
      <c r="G891" s="501" t="s">
        <v>41</v>
      </c>
      <c r="H891" s="506">
        <v>6.4</v>
      </c>
      <c r="I891" s="501" t="s">
        <v>41</v>
      </c>
      <c r="J891" s="506">
        <v>0.2</v>
      </c>
      <c r="L891" s="571"/>
      <c r="M891" s="618"/>
    </row>
    <row r="892" spans="1:13" ht="20.100000000000001" customHeight="1">
      <c r="A892" s="486"/>
      <c r="B892" s="595">
        <v>216.33</v>
      </c>
      <c r="C892" s="817" t="s">
        <v>43</v>
      </c>
      <c r="D892" s="492" t="s">
        <v>853</v>
      </c>
      <c r="E892" s="637"/>
      <c r="F892" s="506">
        <v>169.00900000000001</v>
      </c>
      <c r="G892" s="501" t="s">
        <v>41</v>
      </c>
      <c r="H892" s="506">
        <v>6.4</v>
      </c>
      <c r="I892" s="501" t="s">
        <v>41</v>
      </c>
      <c r="J892" s="506">
        <v>0.2</v>
      </c>
      <c r="L892" s="571"/>
      <c r="M892" s="618"/>
    </row>
    <row r="893" spans="1:13" ht="20.100000000000001" customHeight="1">
      <c r="A893" s="486"/>
      <c r="B893" s="595">
        <v>561.49</v>
      </c>
      <c r="C893" s="817" t="s">
        <v>43</v>
      </c>
      <c r="D893" s="492" t="s">
        <v>882</v>
      </c>
      <c r="E893" s="637"/>
      <c r="F893" s="506">
        <v>438.66899999999998</v>
      </c>
      <c r="G893" s="501" t="s">
        <v>41</v>
      </c>
      <c r="H893" s="506">
        <v>6.4</v>
      </c>
      <c r="I893" s="501" t="s">
        <v>41</v>
      </c>
      <c r="J893" s="506">
        <v>0.2</v>
      </c>
      <c r="L893" s="571"/>
      <c r="M893" s="618"/>
    </row>
    <row r="894" spans="1:13" ht="20.100000000000001" customHeight="1">
      <c r="A894" s="486"/>
      <c r="B894" s="595">
        <v>214.81</v>
      </c>
      <c r="C894" s="817" t="s">
        <v>43</v>
      </c>
      <c r="D894" s="492" t="s">
        <v>883</v>
      </c>
      <c r="E894" s="637"/>
      <c r="F894" s="506">
        <v>167.827</v>
      </c>
      <c r="G894" s="501" t="s">
        <v>41</v>
      </c>
      <c r="H894" s="506">
        <v>6.4</v>
      </c>
      <c r="I894" s="501" t="s">
        <v>41</v>
      </c>
      <c r="J894" s="506">
        <v>0.2</v>
      </c>
      <c r="L894" s="571"/>
      <c r="M894" s="618"/>
    </row>
    <row r="895" spans="1:13" ht="20.100000000000001" customHeight="1">
      <c r="A895" s="486"/>
      <c r="B895" s="595">
        <v>129.6</v>
      </c>
      <c r="C895" s="817" t="s">
        <v>43</v>
      </c>
      <c r="D895" s="492" t="s">
        <v>884</v>
      </c>
      <c r="E895" s="637"/>
      <c r="F895" s="506">
        <v>147.28200000000001</v>
      </c>
      <c r="G895" s="501" t="s">
        <v>41</v>
      </c>
      <c r="H895" s="506">
        <v>4.4000000000000004</v>
      </c>
      <c r="I895" s="501" t="s">
        <v>41</v>
      </c>
      <c r="J895" s="506">
        <v>0.2</v>
      </c>
      <c r="L895" s="571"/>
      <c r="M895" s="618"/>
    </row>
    <row r="896" spans="1:13" ht="20.100000000000001" customHeight="1">
      <c r="A896" s="486"/>
      <c r="B896" s="595">
        <v>132.51</v>
      </c>
      <c r="C896" s="817" t="s">
        <v>43</v>
      </c>
      <c r="D896" s="492" t="s">
        <v>885</v>
      </c>
      <c r="E896" s="637"/>
      <c r="F896" s="506">
        <v>122.702</v>
      </c>
      <c r="G896" s="501" t="s">
        <v>41</v>
      </c>
      <c r="H896" s="506">
        <v>5.4</v>
      </c>
      <c r="I896" s="501" t="s">
        <v>41</v>
      </c>
      <c r="J896" s="506">
        <v>0.2</v>
      </c>
      <c r="L896" s="571"/>
      <c r="M896" s="618"/>
    </row>
    <row r="897" spans="1:13" ht="20.100000000000001" customHeight="1">
      <c r="A897" s="486"/>
      <c r="B897" s="595">
        <v>873.2</v>
      </c>
      <c r="C897" s="817" t="s">
        <v>43</v>
      </c>
      <c r="D897" s="492" t="s">
        <v>1376</v>
      </c>
      <c r="E897" s="455"/>
      <c r="F897" s="506">
        <v>590</v>
      </c>
      <c r="G897" s="501" t="s">
        <v>41</v>
      </c>
      <c r="H897" s="506">
        <v>7.4</v>
      </c>
      <c r="I897" s="501" t="s">
        <v>41</v>
      </c>
      <c r="J897" s="506">
        <v>0.2</v>
      </c>
      <c r="K897" s="649"/>
      <c r="L897" s="661"/>
      <c r="M897" s="618"/>
    </row>
    <row r="898" spans="1:13" ht="20.100000000000001" customHeight="1">
      <c r="A898" s="486"/>
      <c r="B898" s="595">
        <v>2264.4</v>
      </c>
      <c r="C898" s="817" t="s">
        <v>43</v>
      </c>
      <c r="D898" s="492" t="s">
        <v>1377</v>
      </c>
      <c r="E898" s="455"/>
      <c r="F898" s="506">
        <v>1530</v>
      </c>
      <c r="G898" s="501" t="s">
        <v>41</v>
      </c>
      <c r="H898" s="506">
        <v>7.4</v>
      </c>
      <c r="I898" s="501" t="s">
        <v>41</v>
      </c>
      <c r="J898" s="506">
        <v>0.2</v>
      </c>
      <c r="K898" s="649"/>
      <c r="L898" s="661"/>
      <c r="M898" s="618"/>
    </row>
    <row r="899" spans="1:13" ht="20.100000000000001" customHeight="1">
      <c r="A899" s="486"/>
      <c r="B899" s="595"/>
      <c r="C899" s="817"/>
      <c r="D899" s="492"/>
      <c r="E899" s="637"/>
      <c r="F899" s="506"/>
      <c r="G899" s="501"/>
      <c r="H899" s="506"/>
      <c r="I899" s="501"/>
      <c r="J899" s="506"/>
      <c r="L899" s="571"/>
      <c r="M899" s="618"/>
    </row>
    <row r="900" spans="1:13" ht="20.100000000000001" customHeight="1">
      <c r="A900" s="486"/>
      <c r="B900" s="595"/>
      <c r="C900" s="817"/>
      <c r="D900" s="834" t="s">
        <v>855</v>
      </c>
      <c r="E900" s="637"/>
      <c r="F900" s="506"/>
      <c r="G900" s="501"/>
      <c r="H900" s="506"/>
      <c r="I900" s="501"/>
      <c r="J900" s="506"/>
      <c r="L900" s="571"/>
      <c r="M900" s="618"/>
    </row>
    <row r="901" spans="1:13" ht="20.100000000000001" customHeight="1">
      <c r="A901" s="486"/>
      <c r="B901" s="595">
        <v>300.58999999999997</v>
      </c>
      <c r="C901" s="817" t="s">
        <v>43</v>
      </c>
      <c r="D901" s="492" t="s">
        <v>856</v>
      </c>
      <c r="E901" s="637"/>
      <c r="F901" s="506">
        <v>234.84100000000001</v>
      </c>
      <c r="G901" s="501" t="s">
        <v>41</v>
      </c>
      <c r="H901" s="506">
        <v>6.4</v>
      </c>
      <c r="I901" s="501" t="s">
        <v>41</v>
      </c>
      <c r="J901" s="506">
        <v>0.2</v>
      </c>
      <c r="L901" s="571"/>
      <c r="M901" s="618"/>
    </row>
    <row r="902" spans="1:13" ht="20.100000000000001" customHeight="1">
      <c r="A902" s="486"/>
      <c r="B902" s="595">
        <v>465.47</v>
      </c>
      <c r="C902" s="817" t="s">
        <v>43</v>
      </c>
      <c r="D902" s="492" t="s">
        <v>864</v>
      </c>
      <c r="E902" s="637"/>
      <c r="F902" s="506">
        <v>363.65</v>
      </c>
      <c r="G902" s="501" t="s">
        <v>41</v>
      </c>
      <c r="H902" s="506">
        <v>6.4</v>
      </c>
      <c r="I902" s="501" t="s">
        <v>41</v>
      </c>
      <c r="J902" s="506">
        <v>0.2</v>
      </c>
      <c r="L902" s="571"/>
      <c r="M902" s="618"/>
    </row>
    <row r="903" spans="1:13" ht="20.100000000000001" customHeight="1">
      <c r="A903" s="486"/>
      <c r="B903" s="595">
        <v>231.35</v>
      </c>
      <c r="C903" s="817" t="s">
        <v>43</v>
      </c>
      <c r="D903" s="492" t="s">
        <v>865</v>
      </c>
      <c r="E903" s="637"/>
      <c r="F903" s="506">
        <v>180.74700000000001</v>
      </c>
      <c r="G903" s="501" t="s">
        <v>41</v>
      </c>
      <c r="H903" s="506">
        <v>6.4</v>
      </c>
      <c r="I903" s="501" t="s">
        <v>41</v>
      </c>
      <c r="J903" s="506">
        <v>0.2</v>
      </c>
      <c r="L903" s="571"/>
      <c r="M903" s="618"/>
    </row>
    <row r="904" spans="1:13" ht="20.100000000000001" customHeight="1">
      <c r="A904" s="486"/>
      <c r="B904" s="595">
        <v>349.03</v>
      </c>
      <c r="C904" s="817" t="s">
        <v>43</v>
      </c>
      <c r="D904" s="492" t="s">
        <v>857</v>
      </c>
      <c r="E904" s="637"/>
      <c r="F904" s="506">
        <v>272.68400000000003</v>
      </c>
      <c r="G904" s="501" t="s">
        <v>41</v>
      </c>
      <c r="H904" s="506">
        <v>6.4</v>
      </c>
      <c r="I904" s="501" t="s">
        <v>41</v>
      </c>
      <c r="J904" s="506">
        <v>0.2</v>
      </c>
      <c r="L904" s="571"/>
      <c r="M904" s="618"/>
    </row>
    <row r="905" spans="1:13" ht="20.100000000000001" customHeight="1">
      <c r="A905" s="486"/>
      <c r="B905" s="595">
        <v>92.73</v>
      </c>
      <c r="C905" s="817" t="s">
        <v>43</v>
      </c>
      <c r="D905" s="492" t="s">
        <v>858</v>
      </c>
      <c r="E905" s="637"/>
      <c r="F905" s="506">
        <v>72.45</v>
      </c>
      <c r="G905" s="501" t="s">
        <v>41</v>
      </c>
      <c r="H905" s="506">
        <v>6.4</v>
      </c>
      <c r="I905" s="501" t="s">
        <v>41</v>
      </c>
      <c r="J905" s="506">
        <v>0.2</v>
      </c>
      <c r="L905" s="571"/>
      <c r="M905" s="618"/>
    </row>
    <row r="906" spans="1:13" ht="20.100000000000001" customHeight="1">
      <c r="A906" s="486"/>
      <c r="B906" s="595">
        <v>297.2</v>
      </c>
      <c r="C906" s="817" t="s">
        <v>43</v>
      </c>
      <c r="D906" s="492" t="s">
        <v>859</v>
      </c>
      <c r="E906" s="637"/>
      <c r="F906" s="506">
        <v>232.19</v>
      </c>
      <c r="G906" s="501" t="s">
        <v>41</v>
      </c>
      <c r="H906" s="506">
        <v>6.4</v>
      </c>
      <c r="I906" s="501" t="s">
        <v>41</v>
      </c>
      <c r="J906" s="506">
        <v>0.2</v>
      </c>
      <c r="L906" s="571"/>
      <c r="M906" s="618"/>
    </row>
    <row r="907" spans="1:13" ht="20.100000000000001" customHeight="1">
      <c r="A907" s="486"/>
      <c r="B907" s="595">
        <v>215.83</v>
      </c>
      <c r="C907" s="817" t="s">
        <v>43</v>
      </c>
      <c r="D907" s="492" t="s">
        <v>860</v>
      </c>
      <c r="E907" s="637"/>
      <c r="F907" s="506">
        <v>168.619</v>
      </c>
      <c r="G907" s="501" t="s">
        <v>41</v>
      </c>
      <c r="H907" s="506">
        <v>6.4</v>
      </c>
      <c r="I907" s="501" t="s">
        <v>41</v>
      </c>
      <c r="J907" s="506">
        <v>0.2</v>
      </c>
      <c r="L907" s="571"/>
      <c r="M907" s="618"/>
    </row>
    <row r="908" spans="1:13" ht="20.100000000000001" customHeight="1">
      <c r="A908" s="486"/>
      <c r="B908" s="595">
        <v>263.23</v>
      </c>
      <c r="C908" s="817" t="s">
        <v>43</v>
      </c>
      <c r="D908" s="492" t="s">
        <v>861</v>
      </c>
      <c r="E908" s="637"/>
      <c r="F908" s="506">
        <v>205.65299999999999</v>
      </c>
      <c r="G908" s="501" t="s">
        <v>41</v>
      </c>
      <c r="H908" s="506">
        <v>6.4</v>
      </c>
      <c r="I908" s="501" t="s">
        <v>41</v>
      </c>
      <c r="J908" s="506">
        <v>0.2</v>
      </c>
      <c r="L908" s="571"/>
      <c r="M908" s="618"/>
    </row>
    <row r="909" spans="1:13" ht="20.100000000000001" customHeight="1">
      <c r="A909" s="486"/>
      <c r="B909" s="595">
        <v>368.04</v>
      </c>
      <c r="C909" s="817" t="s">
        <v>43</v>
      </c>
      <c r="D909" s="492" t="s">
        <v>862</v>
      </c>
      <c r="E909" s="637"/>
      <c r="F909" s="506">
        <v>287.536</v>
      </c>
      <c r="G909" s="501" t="s">
        <v>41</v>
      </c>
      <c r="H909" s="506">
        <v>6.4</v>
      </c>
      <c r="I909" s="501" t="s">
        <v>41</v>
      </c>
      <c r="J909" s="506">
        <v>0.2</v>
      </c>
      <c r="L909" s="571"/>
      <c r="M909" s="618"/>
    </row>
    <row r="910" spans="1:13" ht="20.100000000000001" customHeight="1">
      <c r="A910" s="486"/>
      <c r="B910" s="595">
        <v>473.26</v>
      </c>
      <c r="C910" s="817" t="s">
        <v>43</v>
      </c>
      <c r="D910" s="492" t="s">
        <v>886</v>
      </c>
      <c r="E910" s="637"/>
      <c r="F910" s="506">
        <v>369.74</v>
      </c>
      <c r="G910" s="501" t="s">
        <v>41</v>
      </c>
      <c r="H910" s="506">
        <v>6.4</v>
      </c>
      <c r="I910" s="501" t="s">
        <v>41</v>
      </c>
      <c r="J910" s="506">
        <v>0.2</v>
      </c>
      <c r="L910" s="571"/>
      <c r="M910" s="618"/>
    </row>
    <row r="911" spans="1:13" ht="20.100000000000001" customHeight="1">
      <c r="A911" s="486"/>
      <c r="B911" s="595">
        <v>261.64</v>
      </c>
      <c r="C911" s="817" t="s">
        <v>43</v>
      </c>
      <c r="D911" s="492" t="s">
        <v>866</v>
      </c>
      <c r="E911" s="637"/>
      <c r="F911" s="506">
        <v>204.40799999999999</v>
      </c>
      <c r="G911" s="501" t="s">
        <v>41</v>
      </c>
      <c r="H911" s="506">
        <v>6.4</v>
      </c>
      <c r="I911" s="501" t="s">
        <v>41</v>
      </c>
      <c r="J911" s="506">
        <v>0.2</v>
      </c>
      <c r="L911" s="571"/>
      <c r="M911" s="618"/>
    </row>
    <row r="912" spans="1:13" ht="20.100000000000001" customHeight="1">
      <c r="A912" s="486"/>
      <c r="B912" s="595">
        <v>306.97000000000003</v>
      </c>
      <c r="C912" s="817" t="s">
        <v>43</v>
      </c>
      <c r="D912" s="492" t="s">
        <v>867</v>
      </c>
      <c r="E912" s="637"/>
      <c r="F912" s="506">
        <v>239.828</v>
      </c>
      <c r="G912" s="501" t="s">
        <v>41</v>
      </c>
      <c r="H912" s="506">
        <v>6.4</v>
      </c>
      <c r="I912" s="501" t="s">
        <v>41</v>
      </c>
      <c r="J912" s="506">
        <v>0.2</v>
      </c>
      <c r="L912" s="571"/>
      <c r="M912" s="618"/>
    </row>
    <row r="913" spans="1:13" ht="20.100000000000001" customHeight="1">
      <c r="A913" s="486"/>
      <c r="B913" s="595">
        <v>298.20999999999998</v>
      </c>
      <c r="C913" s="817" t="s">
        <v>43</v>
      </c>
      <c r="D913" s="492" t="s">
        <v>868</v>
      </c>
      <c r="E913" s="637"/>
      <c r="F913" s="506">
        <v>232.977</v>
      </c>
      <c r="G913" s="501" t="s">
        <v>41</v>
      </c>
      <c r="H913" s="506">
        <v>6.4</v>
      </c>
      <c r="I913" s="501" t="s">
        <v>41</v>
      </c>
      <c r="J913" s="506">
        <v>0.2</v>
      </c>
      <c r="L913" s="571"/>
      <c r="M913" s="618"/>
    </row>
    <row r="914" spans="1:13" ht="20.100000000000001" customHeight="1">
      <c r="A914" s="486"/>
      <c r="B914" s="595">
        <v>195.35</v>
      </c>
      <c r="C914" s="817" t="s">
        <v>43</v>
      </c>
      <c r="D914" s="492" t="s">
        <v>869</v>
      </c>
      <c r="E914" s="637"/>
      <c r="F914" s="1167">
        <v>152.624</v>
      </c>
      <c r="G914" s="501" t="s">
        <v>41</v>
      </c>
      <c r="H914" s="506">
        <v>6.4</v>
      </c>
      <c r="I914" s="501" t="s">
        <v>41</v>
      </c>
      <c r="J914" s="506">
        <v>0.2</v>
      </c>
      <c r="L914" s="571"/>
      <c r="M914" s="618"/>
    </row>
    <row r="915" spans="1:13" ht="20.100000000000001" customHeight="1">
      <c r="A915" s="486"/>
      <c r="B915" s="519">
        <v>15275.75</v>
      </c>
      <c r="C915" s="495" t="s">
        <v>437</v>
      </c>
      <c r="D915" s="496" t="s">
        <v>40</v>
      </c>
      <c r="E915" s="457"/>
      <c r="F915" s="1168">
        <v>11712.630999999999</v>
      </c>
      <c r="G915" s="525"/>
      <c r="H915" s="501"/>
      <c r="I915" s="587"/>
      <c r="J915" s="587"/>
      <c r="K915" s="571"/>
      <c r="L915" s="571"/>
      <c r="M915" s="618"/>
    </row>
    <row r="916" spans="1:13" ht="20.100000000000001" customHeight="1">
      <c r="A916" s="486"/>
      <c r="B916" s="490"/>
      <c r="C916" s="495"/>
      <c r="D916" s="496"/>
      <c r="E916" s="457"/>
      <c r="F916" s="673"/>
      <c r="G916" s="525"/>
      <c r="H916" s="501"/>
      <c r="I916" s="587"/>
      <c r="J916" s="587"/>
      <c r="K916" s="571"/>
      <c r="L916" s="571"/>
      <c r="M916" s="618"/>
    </row>
    <row r="917" spans="1:13" ht="26.25" customHeight="1">
      <c r="A917" s="486">
        <v>81</v>
      </c>
      <c r="B917" s="488" t="s">
        <v>824</v>
      </c>
      <c r="C917" s="1216" t="s">
        <v>823</v>
      </c>
      <c r="D917" s="1216"/>
      <c r="E917" s="1216"/>
      <c r="F917" s="1216"/>
      <c r="G917" s="1216"/>
      <c r="H917" s="1216"/>
      <c r="I917" s="1216"/>
      <c r="J917" s="1216"/>
      <c r="K917" s="1216"/>
      <c r="L917" s="1216"/>
      <c r="M917" s="464">
        <v>9276.4200000000019</v>
      </c>
    </row>
    <row r="918" spans="1:13" ht="20.100000000000001" customHeight="1">
      <c r="A918" s="486"/>
      <c r="B918" s="491"/>
      <c r="C918" s="481"/>
      <c r="D918" s="482" t="s">
        <v>202</v>
      </c>
      <c r="E918" s="457"/>
      <c r="F918" s="606" t="s">
        <v>30</v>
      </c>
      <c r="G918" s="501"/>
      <c r="H918" s="606" t="s">
        <v>39</v>
      </c>
      <c r="I918" s="1232" t="s">
        <v>200</v>
      </c>
      <c r="J918" s="1232"/>
      <c r="K918" s="1232"/>
      <c r="L918" s="1118"/>
      <c r="M918" s="618"/>
    </row>
    <row r="919" spans="1:13" ht="20.100000000000001" customHeight="1">
      <c r="A919" s="486"/>
      <c r="B919" s="491"/>
      <c r="C919" s="481"/>
      <c r="D919" s="834" t="s">
        <v>854</v>
      </c>
      <c r="E919" s="457"/>
      <c r="F919" s="606"/>
      <c r="G919" s="501"/>
      <c r="H919" s="606"/>
      <c r="I919" s="1116"/>
      <c r="J919" s="1116"/>
      <c r="K919" s="1116"/>
      <c r="L919" s="1118"/>
      <c r="M919" s="618"/>
    </row>
    <row r="920" spans="1:13" ht="20.100000000000001" customHeight="1">
      <c r="A920" s="486"/>
      <c r="B920" s="595">
        <v>473.39</v>
      </c>
      <c r="C920" s="525" t="s">
        <v>43</v>
      </c>
      <c r="D920" s="492" t="s">
        <v>841</v>
      </c>
      <c r="E920" s="637"/>
      <c r="F920" s="506">
        <v>369.839</v>
      </c>
      <c r="G920" s="501" t="s">
        <v>41</v>
      </c>
      <c r="H920" s="506">
        <v>6.4</v>
      </c>
      <c r="I920" s="501" t="s">
        <v>41</v>
      </c>
      <c r="J920" s="506">
        <v>0.2</v>
      </c>
      <c r="L920" s="571"/>
      <c r="M920" s="618"/>
    </row>
    <row r="921" spans="1:13" ht="20.100000000000001" customHeight="1">
      <c r="A921" s="486"/>
      <c r="B921" s="595">
        <v>340.18</v>
      </c>
      <c r="C921" s="525" t="s">
        <v>43</v>
      </c>
      <c r="D921" s="492" t="s">
        <v>878</v>
      </c>
      <c r="E921" s="637"/>
      <c r="F921" s="506">
        <v>265.767</v>
      </c>
      <c r="G921" s="501" t="s">
        <v>41</v>
      </c>
      <c r="H921" s="506">
        <v>6.4</v>
      </c>
      <c r="I921" s="501" t="s">
        <v>41</v>
      </c>
      <c r="J921" s="506">
        <v>0.2</v>
      </c>
      <c r="L921" s="571"/>
      <c r="M921" s="618"/>
    </row>
    <row r="922" spans="1:13" ht="20.100000000000001" customHeight="1">
      <c r="A922" s="486"/>
      <c r="B922" s="595">
        <v>1027.8800000000001</v>
      </c>
      <c r="C922" s="525" t="s">
        <v>43</v>
      </c>
      <c r="D922" s="492" t="s">
        <v>879</v>
      </c>
      <c r="E922" s="637"/>
      <c r="F922" s="506">
        <v>803.03700000000003</v>
      </c>
      <c r="G922" s="501" t="s">
        <v>41</v>
      </c>
      <c r="H922" s="506">
        <v>6.4</v>
      </c>
      <c r="I922" s="501" t="s">
        <v>41</v>
      </c>
      <c r="J922" s="506">
        <v>0.2</v>
      </c>
      <c r="L922" s="571"/>
      <c r="M922" s="618"/>
    </row>
    <row r="923" spans="1:13" ht="20.100000000000001" customHeight="1">
      <c r="A923" s="486"/>
      <c r="B923" s="595">
        <v>39.6</v>
      </c>
      <c r="C923" s="525" t="s">
        <v>43</v>
      </c>
      <c r="D923" s="492" t="s">
        <v>887</v>
      </c>
      <c r="E923" s="637"/>
      <c r="F923" s="506">
        <v>45</v>
      </c>
      <c r="G923" s="501" t="s">
        <v>41</v>
      </c>
      <c r="H923" s="506">
        <v>4.4000000000000004</v>
      </c>
      <c r="I923" s="501" t="s">
        <v>41</v>
      </c>
      <c r="J923" s="506">
        <v>0.2</v>
      </c>
      <c r="L923" s="571"/>
      <c r="M923" s="618"/>
    </row>
    <row r="924" spans="1:13" ht="20.100000000000001" customHeight="1">
      <c r="A924" s="486"/>
      <c r="B924" s="595">
        <v>927.29</v>
      </c>
      <c r="C924" s="525" t="s">
        <v>43</v>
      </c>
      <c r="D924" s="492" t="s">
        <v>888</v>
      </c>
      <c r="E924" s="637"/>
      <c r="F924" s="506">
        <v>724.45</v>
      </c>
      <c r="G924" s="501" t="s">
        <v>41</v>
      </c>
      <c r="H924" s="506">
        <v>6.4</v>
      </c>
      <c r="I924" s="501" t="s">
        <v>41</v>
      </c>
      <c r="J924" s="506">
        <v>0.2</v>
      </c>
      <c r="L924" s="571"/>
      <c r="M924" s="618"/>
    </row>
    <row r="925" spans="1:13" ht="20.100000000000001" customHeight="1">
      <c r="A925" s="486"/>
      <c r="B925" s="595">
        <v>358.4</v>
      </c>
      <c r="C925" s="525" t="s">
        <v>43</v>
      </c>
      <c r="D925" s="492" t="s">
        <v>848</v>
      </c>
      <c r="E925" s="637"/>
      <c r="F925" s="506">
        <v>280</v>
      </c>
      <c r="G925" s="501" t="s">
        <v>41</v>
      </c>
      <c r="H925" s="506">
        <v>6.4</v>
      </c>
      <c r="I925" s="501" t="s">
        <v>41</v>
      </c>
      <c r="J925" s="506">
        <v>0.2</v>
      </c>
      <c r="L925" s="571"/>
      <c r="M925" s="618"/>
    </row>
    <row r="926" spans="1:13" ht="20.100000000000001" customHeight="1">
      <c r="A926" s="486"/>
      <c r="B926" s="595">
        <v>255.15</v>
      </c>
      <c r="C926" s="525" t="s">
        <v>43</v>
      </c>
      <c r="D926" s="492" t="s">
        <v>881</v>
      </c>
      <c r="E926" s="637"/>
      <c r="F926" s="506">
        <v>199.34199999999998</v>
      </c>
      <c r="G926" s="501" t="s">
        <v>41</v>
      </c>
      <c r="H926" s="506">
        <v>6.4</v>
      </c>
      <c r="I926" s="501" t="s">
        <v>41</v>
      </c>
      <c r="J926" s="506">
        <v>0.2</v>
      </c>
      <c r="L926" s="571"/>
      <c r="M926" s="618"/>
    </row>
    <row r="927" spans="1:13" ht="20.100000000000001" customHeight="1">
      <c r="A927" s="486"/>
      <c r="B927" s="595">
        <v>216.33</v>
      </c>
      <c r="C927" s="525" t="s">
        <v>43</v>
      </c>
      <c r="D927" s="492" t="s">
        <v>853</v>
      </c>
      <c r="E927" s="637"/>
      <c r="F927" s="506">
        <v>169.00900000000001</v>
      </c>
      <c r="G927" s="501" t="s">
        <v>41</v>
      </c>
      <c r="H927" s="506">
        <v>6.4</v>
      </c>
      <c r="I927" s="501" t="s">
        <v>41</v>
      </c>
      <c r="J927" s="506">
        <v>0.2</v>
      </c>
      <c r="L927" s="571"/>
      <c r="M927" s="618"/>
    </row>
    <row r="928" spans="1:13" ht="20.100000000000001" customHeight="1">
      <c r="A928" s="486"/>
      <c r="B928" s="595">
        <v>561.49</v>
      </c>
      <c r="C928" s="525" t="s">
        <v>43</v>
      </c>
      <c r="D928" s="492" t="s">
        <v>882</v>
      </c>
      <c r="E928" s="637"/>
      <c r="F928" s="506">
        <v>438.66899999999998</v>
      </c>
      <c r="G928" s="501" t="s">
        <v>41</v>
      </c>
      <c r="H928" s="506">
        <v>6.4</v>
      </c>
      <c r="I928" s="501" t="s">
        <v>41</v>
      </c>
      <c r="J928" s="506">
        <v>0.2</v>
      </c>
      <c r="L928" s="571"/>
      <c r="M928" s="618"/>
    </row>
    <row r="929" spans="1:13" ht="20.100000000000001" customHeight="1">
      <c r="A929" s="486"/>
      <c r="B929" s="595">
        <v>214.81</v>
      </c>
      <c r="C929" s="525" t="s">
        <v>43</v>
      </c>
      <c r="D929" s="492" t="s">
        <v>883</v>
      </c>
      <c r="E929" s="637"/>
      <c r="F929" s="506">
        <v>167.827</v>
      </c>
      <c r="G929" s="501" t="s">
        <v>41</v>
      </c>
      <c r="H929" s="506">
        <v>6.4</v>
      </c>
      <c r="I929" s="501" t="s">
        <v>41</v>
      </c>
      <c r="J929" s="506">
        <v>0.2</v>
      </c>
      <c r="L929" s="571"/>
      <c r="M929" s="618"/>
    </row>
    <row r="930" spans="1:13" ht="20.100000000000001" customHeight="1">
      <c r="A930" s="486"/>
      <c r="B930" s="595">
        <v>129.6</v>
      </c>
      <c r="C930" s="525" t="s">
        <v>43</v>
      </c>
      <c r="D930" s="492" t="s">
        <v>884</v>
      </c>
      <c r="E930" s="637"/>
      <c r="F930" s="506">
        <v>147.28200000000001</v>
      </c>
      <c r="G930" s="501" t="s">
        <v>41</v>
      </c>
      <c r="H930" s="506">
        <v>4.4000000000000004</v>
      </c>
      <c r="I930" s="501" t="s">
        <v>41</v>
      </c>
      <c r="J930" s="506">
        <v>0.2</v>
      </c>
      <c r="L930" s="571"/>
      <c r="M930" s="618"/>
    </row>
    <row r="931" spans="1:13" ht="20.100000000000001" customHeight="1">
      <c r="A931" s="486"/>
      <c r="B931" s="595">
        <v>132.51</v>
      </c>
      <c r="C931" s="525" t="s">
        <v>43</v>
      </c>
      <c r="D931" s="492" t="s">
        <v>885</v>
      </c>
      <c r="E931" s="637"/>
      <c r="F931" s="506">
        <v>122.702</v>
      </c>
      <c r="G931" s="501" t="s">
        <v>41</v>
      </c>
      <c r="H931" s="506">
        <v>5.4</v>
      </c>
      <c r="I931" s="501" t="s">
        <v>41</v>
      </c>
      <c r="J931" s="506">
        <v>0.2</v>
      </c>
      <c r="L931" s="571"/>
      <c r="M931" s="618"/>
    </row>
    <row r="932" spans="1:13" ht="20.100000000000001" customHeight="1">
      <c r="A932" s="486"/>
      <c r="B932" s="595">
        <v>873.2</v>
      </c>
      <c r="C932" s="817" t="s">
        <v>43</v>
      </c>
      <c r="D932" s="492" t="s">
        <v>1376</v>
      </c>
      <c r="E932" s="455"/>
      <c r="F932" s="506">
        <v>590</v>
      </c>
      <c r="G932" s="501" t="s">
        <v>41</v>
      </c>
      <c r="H932" s="506">
        <v>7.4</v>
      </c>
      <c r="I932" s="501" t="s">
        <v>41</v>
      </c>
      <c r="J932" s="506">
        <v>0.2</v>
      </c>
      <c r="K932" s="649"/>
      <c r="L932" s="661"/>
      <c r="M932" s="618"/>
    </row>
    <row r="933" spans="1:13" ht="20.100000000000001" customHeight="1">
      <c r="A933" s="486"/>
      <c r="B933" s="595">
        <v>2264.4</v>
      </c>
      <c r="C933" s="817" t="s">
        <v>43</v>
      </c>
      <c r="D933" s="492" t="s">
        <v>1377</v>
      </c>
      <c r="E933" s="455"/>
      <c r="F933" s="506">
        <v>1530</v>
      </c>
      <c r="G933" s="501" t="s">
        <v>41</v>
      </c>
      <c r="H933" s="506">
        <v>7.4</v>
      </c>
      <c r="I933" s="501" t="s">
        <v>41</v>
      </c>
      <c r="J933" s="506">
        <v>0.2</v>
      </c>
      <c r="K933" s="649"/>
      <c r="L933" s="661"/>
      <c r="M933" s="618"/>
    </row>
    <row r="934" spans="1:13" ht="20.100000000000001" customHeight="1">
      <c r="A934" s="486"/>
      <c r="B934" s="595"/>
      <c r="C934" s="525"/>
      <c r="D934" s="492"/>
      <c r="E934" s="637"/>
      <c r="F934" s="506"/>
      <c r="G934" s="501"/>
      <c r="H934" s="506"/>
      <c r="I934" s="501"/>
      <c r="J934" s="506"/>
      <c r="L934" s="571"/>
      <c r="M934" s="618"/>
    </row>
    <row r="935" spans="1:13" ht="20.100000000000001" customHeight="1">
      <c r="A935" s="486"/>
      <c r="B935" s="595"/>
      <c r="C935" s="525"/>
      <c r="D935" s="834" t="s">
        <v>855</v>
      </c>
      <c r="E935" s="637"/>
      <c r="F935" s="506"/>
      <c r="G935" s="501"/>
      <c r="H935" s="506"/>
      <c r="I935" s="501"/>
      <c r="J935" s="506"/>
      <c r="L935" s="571"/>
      <c r="M935" s="618"/>
    </row>
    <row r="936" spans="1:13" ht="20.100000000000001" customHeight="1">
      <c r="A936" s="486"/>
      <c r="B936" s="595">
        <v>300.58999999999997</v>
      </c>
      <c r="C936" s="525" t="s">
        <v>43</v>
      </c>
      <c r="D936" s="492" t="s">
        <v>856</v>
      </c>
      <c r="E936" s="637"/>
      <c r="F936" s="506">
        <v>234.84100000000001</v>
      </c>
      <c r="G936" s="501" t="s">
        <v>41</v>
      </c>
      <c r="H936" s="506">
        <v>6.4</v>
      </c>
      <c r="I936" s="501" t="s">
        <v>41</v>
      </c>
      <c r="J936" s="506">
        <v>0.2</v>
      </c>
      <c r="L936" s="571"/>
      <c r="M936" s="618"/>
    </row>
    <row r="937" spans="1:13" ht="20.100000000000001" customHeight="1">
      <c r="A937" s="486"/>
      <c r="B937" s="595">
        <v>231.35</v>
      </c>
      <c r="C937" s="525" t="s">
        <v>43</v>
      </c>
      <c r="D937" s="492" t="s">
        <v>865</v>
      </c>
      <c r="E937" s="637"/>
      <c r="F937" s="506">
        <v>180.74700000000001</v>
      </c>
      <c r="G937" s="501" t="s">
        <v>41</v>
      </c>
      <c r="H937" s="506">
        <v>6.4</v>
      </c>
      <c r="I937" s="501" t="s">
        <v>41</v>
      </c>
      <c r="J937" s="506">
        <v>0.2</v>
      </c>
      <c r="L937" s="571"/>
      <c r="M937" s="618"/>
    </row>
    <row r="938" spans="1:13" ht="20.100000000000001" customHeight="1">
      <c r="A938" s="486"/>
      <c r="B938" s="595">
        <v>473.26</v>
      </c>
      <c r="C938" s="525" t="s">
        <v>43</v>
      </c>
      <c r="D938" s="492" t="s">
        <v>886</v>
      </c>
      <c r="E938" s="637"/>
      <c r="F938" s="506">
        <v>369.74</v>
      </c>
      <c r="G938" s="501" t="s">
        <v>41</v>
      </c>
      <c r="H938" s="506">
        <v>6.4</v>
      </c>
      <c r="I938" s="501" t="s">
        <v>41</v>
      </c>
      <c r="J938" s="506">
        <v>0.2</v>
      </c>
      <c r="L938" s="571"/>
      <c r="M938" s="618"/>
    </row>
    <row r="939" spans="1:13" ht="20.100000000000001" customHeight="1">
      <c r="A939" s="486"/>
      <c r="B939" s="595">
        <v>261.64</v>
      </c>
      <c r="C939" s="525" t="s">
        <v>43</v>
      </c>
      <c r="D939" s="492" t="s">
        <v>866</v>
      </c>
      <c r="E939" s="637"/>
      <c r="F939" s="506">
        <v>204.40799999999999</v>
      </c>
      <c r="G939" s="501" t="s">
        <v>41</v>
      </c>
      <c r="H939" s="506">
        <v>6.4</v>
      </c>
      <c r="I939" s="501" t="s">
        <v>41</v>
      </c>
      <c r="J939" s="506">
        <v>0.2</v>
      </c>
      <c r="L939" s="571"/>
      <c r="M939" s="618"/>
    </row>
    <row r="940" spans="1:13" ht="20.100000000000001" customHeight="1">
      <c r="A940" s="486"/>
      <c r="B940" s="595">
        <v>195.35</v>
      </c>
      <c r="C940" s="525" t="s">
        <v>43</v>
      </c>
      <c r="D940" s="492" t="s">
        <v>869</v>
      </c>
      <c r="E940" s="637"/>
      <c r="F940" s="506">
        <v>152.624</v>
      </c>
      <c r="G940" s="501" t="s">
        <v>41</v>
      </c>
      <c r="H940" s="506">
        <v>6.4</v>
      </c>
      <c r="I940" s="501" t="s">
        <v>41</v>
      </c>
      <c r="J940" s="506">
        <v>0.2</v>
      </c>
      <c r="L940" s="571"/>
      <c r="M940" s="618"/>
    </row>
    <row r="941" spans="1:13" ht="20.100000000000001" customHeight="1">
      <c r="A941" s="486"/>
      <c r="B941" s="1151">
        <v>9276.4200000000019</v>
      </c>
      <c r="C941" s="495" t="s">
        <v>437</v>
      </c>
      <c r="D941" s="496" t="s">
        <v>40</v>
      </c>
      <c r="E941" s="457"/>
      <c r="F941" s="1168">
        <v>6995.2840000000006</v>
      </c>
      <c r="G941" s="525"/>
      <c r="H941" s="501"/>
      <c r="I941" s="587"/>
      <c r="J941" s="587"/>
      <c r="K941" s="571"/>
      <c r="L941" s="571"/>
      <c r="M941" s="618"/>
    </row>
    <row r="942" spans="1:13" ht="20.100000000000001" customHeight="1">
      <c r="A942" s="486"/>
      <c r="B942" s="490"/>
      <c r="C942" s="495"/>
      <c r="D942" s="496"/>
      <c r="E942" s="457"/>
      <c r="F942" s="1157"/>
      <c r="G942" s="525"/>
      <c r="H942" s="501"/>
      <c r="I942" s="587"/>
      <c r="J942" s="587"/>
      <c r="K942" s="571"/>
      <c r="L942" s="571"/>
      <c r="M942" s="618"/>
    </row>
    <row r="943" spans="1:13" ht="30.75" customHeight="1">
      <c r="A943" s="486">
        <v>82</v>
      </c>
      <c r="B943" s="488" t="s">
        <v>837</v>
      </c>
      <c r="C943" s="1216" t="s">
        <v>836</v>
      </c>
      <c r="D943" s="1216"/>
      <c r="E943" s="1216"/>
      <c r="F943" s="1216"/>
      <c r="G943" s="1216"/>
      <c r="H943" s="1216"/>
      <c r="I943" s="1216"/>
      <c r="J943" s="1216"/>
      <c r="K943" s="1216"/>
      <c r="L943" s="1216"/>
      <c r="M943" s="464">
        <v>9276.4200000000019</v>
      </c>
    </row>
    <row r="944" spans="1:13" ht="20.100000000000001" customHeight="1">
      <c r="A944" s="486"/>
      <c r="B944" s="491"/>
      <c r="C944" s="481"/>
      <c r="D944" s="482" t="s">
        <v>202</v>
      </c>
      <c r="E944" s="457"/>
      <c r="F944" s="606" t="s">
        <v>30</v>
      </c>
      <c r="G944" s="501"/>
      <c r="H944" s="606" t="s">
        <v>39</v>
      </c>
      <c r="I944" s="1232" t="s">
        <v>200</v>
      </c>
      <c r="J944" s="1232"/>
      <c r="K944" s="1232"/>
      <c r="L944" s="1158"/>
      <c r="M944" s="618"/>
    </row>
    <row r="945" spans="1:13" ht="20.100000000000001" customHeight="1">
      <c r="A945" s="486"/>
      <c r="B945" s="491"/>
      <c r="C945" s="481"/>
      <c r="D945" s="834" t="s">
        <v>854</v>
      </c>
      <c r="E945" s="457"/>
      <c r="F945" s="606"/>
      <c r="G945" s="501"/>
      <c r="H945" s="606"/>
      <c r="I945" s="1159"/>
      <c r="J945" s="1159"/>
      <c r="K945" s="1159"/>
      <c r="L945" s="1158"/>
      <c r="M945" s="618"/>
    </row>
    <row r="946" spans="1:13" ht="20.100000000000001" customHeight="1">
      <c r="A946" s="486"/>
      <c r="B946" s="595">
        <v>473.39</v>
      </c>
      <c r="C946" s="525" t="s">
        <v>43</v>
      </c>
      <c r="D946" s="492" t="s">
        <v>841</v>
      </c>
      <c r="E946" s="637"/>
      <c r="F946" s="506">
        <v>369.839</v>
      </c>
      <c r="G946" s="501" t="s">
        <v>41</v>
      </c>
      <c r="H946" s="506">
        <v>6.4</v>
      </c>
      <c r="I946" s="501" t="s">
        <v>41</v>
      </c>
      <c r="J946" s="506">
        <v>0.2</v>
      </c>
      <c r="L946" s="571"/>
      <c r="M946" s="618"/>
    </row>
    <row r="947" spans="1:13" ht="20.100000000000001" customHeight="1">
      <c r="A947" s="486"/>
      <c r="B947" s="595">
        <v>340.18</v>
      </c>
      <c r="C947" s="525" t="s">
        <v>43</v>
      </c>
      <c r="D947" s="492" t="s">
        <v>878</v>
      </c>
      <c r="E947" s="637"/>
      <c r="F947" s="506">
        <v>265.767</v>
      </c>
      <c r="G947" s="501" t="s">
        <v>41</v>
      </c>
      <c r="H947" s="506">
        <v>6.4</v>
      </c>
      <c r="I947" s="501" t="s">
        <v>41</v>
      </c>
      <c r="J947" s="506">
        <v>0.2</v>
      </c>
      <c r="L947" s="571"/>
      <c r="M947" s="618"/>
    </row>
    <row r="948" spans="1:13" ht="20.100000000000001" customHeight="1">
      <c r="A948" s="486"/>
      <c r="B948" s="595">
        <v>1027.8800000000001</v>
      </c>
      <c r="C948" s="525" t="s">
        <v>43</v>
      </c>
      <c r="D948" s="492" t="s">
        <v>879</v>
      </c>
      <c r="E948" s="637"/>
      <c r="F948" s="506">
        <v>803.03700000000003</v>
      </c>
      <c r="G948" s="501" t="s">
        <v>41</v>
      </c>
      <c r="H948" s="506">
        <v>6.4</v>
      </c>
      <c r="I948" s="501" t="s">
        <v>41</v>
      </c>
      <c r="J948" s="506">
        <v>0.2</v>
      </c>
      <c r="L948" s="571"/>
      <c r="M948" s="618"/>
    </row>
    <row r="949" spans="1:13" ht="20.100000000000001" customHeight="1">
      <c r="A949" s="486"/>
      <c r="B949" s="595">
        <v>39.6</v>
      </c>
      <c r="C949" s="525" t="s">
        <v>43</v>
      </c>
      <c r="D949" s="492" t="s">
        <v>887</v>
      </c>
      <c r="E949" s="637"/>
      <c r="F949" s="506">
        <v>45</v>
      </c>
      <c r="G949" s="501" t="s">
        <v>41</v>
      </c>
      <c r="H949" s="506">
        <v>4.4000000000000004</v>
      </c>
      <c r="I949" s="501" t="s">
        <v>41</v>
      </c>
      <c r="J949" s="506">
        <v>0.2</v>
      </c>
      <c r="L949" s="571"/>
      <c r="M949" s="618"/>
    </row>
    <row r="950" spans="1:13" ht="20.100000000000001" customHeight="1">
      <c r="A950" s="486"/>
      <c r="B950" s="595">
        <v>927.29</v>
      </c>
      <c r="C950" s="525" t="s">
        <v>43</v>
      </c>
      <c r="D950" s="492" t="s">
        <v>888</v>
      </c>
      <c r="E950" s="637"/>
      <c r="F950" s="506">
        <v>724.45</v>
      </c>
      <c r="G950" s="501" t="s">
        <v>41</v>
      </c>
      <c r="H950" s="506">
        <v>6.4</v>
      </c>
      <c r="I950" s="501" t="s">
        <v>41</v>
      </c>
      <c r="J950" s="506">
        <v>0.2</v>
      </c>
      <c r="L950" s="571"/>
      <c r="M950" s="618"/>
    </row>
    <row r="951" spans="1:13" ht="20.100000000000001" customHeight="1">
      <c r="A951" s="486"/>
      <c r="B951" s="595">
        <v>358.4</v>
      </c>
      <c r="C951" s="525" t="s">
        <v>43</v>
      </c>
      <c r="D951" s="492" t="s">
        <v>848</v>
      </c>
      <c r="E951" s="637"/>
      <c r="F951" s="506">
        <v>280</v>
      </c>
      <c r="G951" s="501" t="s">
        <v>41</v>
      </c>
      <c r="H951" s="506">
        <v>6.4</v>
      </c>
      <c r="I951" s="501" t="s">
        <v>41</v>
      </c>
      <c r="J951" s="506">
        <v>0.2</v>
      </c>
      <c r="L951" s="571"/>
      <c r="M951" s="618"/>
    </row>
    <row r="952" spans="1:13" ht="20.100000000000001" customHeight="1">
      <c r="A952" s="486"/>
      <c r="B952" s="595">
        <v>255.15</v>
      </c>
      <c r="C952" s="525" t="s">
        <v>43</v>
      </c>
      <c r="D952" s="492" t="s">
        <v>881</v>
      </c>
      <c r="E952" s="637"/>
      <c r="F952" s="506">
        <v>199.34199999999998</v>
      </c>
      <c r="G952" s="501" t="s">
        <v>41</v>
      </c>
      <c r="H952" s="506">
        <v>6.4</v>
      </c>
      <c r="I952" s="501" t="s">
        <v>41</v>
      </c>
      <c r="J952" s="506">
        <v>0.2</v>
      </c>
      <c r="L952" s="571"/>
      <c r="M952" s="618"/>
    </row>
    <row r="953" spans="1:13" ht="20.100000000000001" customHeight="1">
      <c r="A953" s="486"/>
      <c r="B953" s="595">
        <v>216.33</v>
      </c>
      <c r="C953" s="525" t="s">
        <v>43</v>
      </c>
      <c r="D953" s="492" t="s">
        <v>853</v>
      </c>
      <c r="E953" s="637"/>
      <c r="F953" s="506">
        <v>169.00900000000001</v>
      </c>
      <c r="G953" s="501" t="s">
        <v>41</v>
      </c>
      <c r="H953" s="506">
        <v>6.4</v>
      </c>
      <c r="I953" s="501" t="s">
        <v>41</v>
      </c>
      <c r="J953" s="506">
        <v>0.2</v>
      </c>
      <c r="L953" s="571"/>
      <c r="M953" s="618"/>
    </row>
    <row r="954" spans="1:13" ht="20.100000000000001" customHeight="1">
      <c r="A954" s="486"/>
      <c r="B954" s="595">
        <v>561.49</v>
      </c>
      <c r="C954" s="525" t="s">
        <v>43</v>
      </c>
      <c r="D954" s="492" t="s">
        <v>882</v>
      </c>
      <c r="E954" s="637"/>
      <c r="F954" s="506">
        <v>438.66899999999998</v>
      </c>
      <c r="G954" s="501" t="s">
        <v>41</v>
      </c>
      <c r="H954" s="506">
        <v>6.4</v>
      </c>
      <c r="I954" s="501" t="s">
        <v>41</v>
      </c>
      <c r="J954" s="506">
        <v>0.2</v>
      </c>
      <c r="L954" s="571"/>
      <c r="M954" s="618"/>
    </row>
    <row r="955" spans="1:13" ht="20.100000000000001" customHeight="1">
      <c r="A955" s="486"/>
      <c r="B955" s="595">
        <v>214.81</v>
      </c>
      <c r="C955" s="525" t="s">
        <v>43</v>
      </c>
      <c r="D955" s="492" t="s">
        <v>883</v>
      </c>
      <c r="E955" s="637"/>
      <c r="F955" s="506">
        <v>167.827</v>
      </c>
      <c r="G955" s="501" t="s">
        <v>41</v>
      </c>
      <c r="H955" s="506">
        <v>6.4</v>
      </c>
      <c r="I955" s="501" t="s">
        <v>41</v>
      </c>
      <c r="J955" s="506">
        <v>0.2</v>
      </c>
      <c r="L955" s="571"/>
      <c r="M955" s="618"/>
    </row>
    <row r="956" spans="1:13" ht="20.100000000000001" customHeight="1">
      <c r="A956" s="486"/>
      <c r="B956" s="595">
        <v>129.6</v>
      </c>
      <c r="C956" s="525" t="s">
        <v>43</v>
      </c>
      <c r="D956" s="492" t="s">
        <v>884</v>
      </c>
      <c r="E956" s="637"/>
      <c r="F956" s="506">
        <v>147.28200000000001</v>
      </c>
      <c r="G956" s="501" t="s">
        <v>41</v>
      </c>
      <c r="H956" s="506">
        <v>4.4000000000000004</v>
      </c>
      <c r="I956" s="501" t="s">
        <v>41</v>
      </c>
      <c r="J956" s="506">
        <v>0.2</v>
      </c>
      <c r="L956" s="571"/>
      <c r="M956" s="618"/>
    </row>
    <row r="957" spans="1:13" ht="20.100000000000001" customHeight="1">
      <c r="A957" s="486"/>
      <c r="B957" s="595">
        <v>132.51</v>
      </c>
      <c r="C957" s="525" t="s">
        <v>43</v>
      </c>
      <c r="D957" s="492" t="s">
        <v>885</v>
      </c>
      <c r="E957" s="637"/>
      <c r="F957" s="506">
        <v>122.702</v>
      </c>
      <c r="G957" s="501" t="s">
        <v>41</v>
      </c>
      <c r="H957" s="506">
        <v>5.4</v>
      </c>
      <c r="I957" s="501" t="s">
        <v>41</v>
      </c>
      <c r="J957" s="506">
        <v>0.2</v>
      </c>
      <c r="L957" s="571"/>
      <c r="M957" s="618"/>
    </row>
    <row r="958" spans="1:13" ht="20.100000000000001" customHeight="1">
      <c r="A958" s="486"/>
      <c r="B958" s="595">
        <v>873.2</v>
      </c>
      <c r="C958" s="817" t="s">
        <v>43</v>
      </c>
      <c r="D958" s="492" t="s">
        <v>1376</v>
      </c>
      <c r="E958" s="455"/>
      <c r="F958" s="506">
        <v>590</v>
      </c>
      <c r="G958" s="501" t="s">
        <v>41</v>
      </c>
      <c r="H958" s="506">
        <v>7.4</v>
      </c>
      <c r="I958" s="501" t="s">
        <v>41</v>
      </c>
      <c r="J958" s="506">
        <v>0.2</v>
      </c>
      <c r="K958" s="649"/>
      <c r="L958" s="661"/>
      <c r="M958" s="618"/>
    </row>
    <row r="959" spans="1:13" ht="20.100000000000001" customHeight="1">
      <c r="A959" s="486"/>
      <c r="B959" s="595">
        <v>2264.4</v>
      </c>
      <c r="C959" s="817" t="s">
        <v>43</v>
      </c>
      <c r="D959" s="492" t="s">
        <v>1377</v>
      </c>
      <c r="E959" s="455"/>
      <c r="F959" s="506">
        <v>1530</v>
      </c>
      <c r="G959" s="501" t="s">
        <v>41</v>
      </c>
      <c r="H959" s="506">
        <v>7.4</v>
      </c>
      <c r="I959" s="501" t="s">
        <v>41</v>
      </c>
      <c r="J959" s="506">
        <v>0.2</v>
      </c>
      <c r="K959" s="649"/>
      <c r="L959" s="661"/>
      <c r="M959" s="618"/>
    </row>
    <row r="960" spans="1:13" ht="20.100000000000001" customHeight="1">
      <c r="A960" s="486"/>
      <c r="B960" s="595"/>
      <c r="C960" s="525"/>
      <c r="D960" s="492"/>
      <c r="E960" s="637"/>
      <c r="F960" s="506"/>
      <c r="G960" s="501"/>
      <c r="H960" s="506"/>
      <c r="I960" s="501"/>
      <c r="J960" s="506"/>
      <c r="L960" s="571"/>
      <c r="M960" s="618"/>
    </row>
    <row r="961" spans="1:13" ht="20.100000000000001" customHeight="1">
      <c r="A961" s="486"/>
      <c r="B961" s="595"/>
      <c r="C961" s="525"/>
      <c r="D961" s="834" t="s">
        <v>855</v>
      </c>
      <c r="E961" s="637"/>
      <c r="F961" s="506"/>
      <c r="G961" s="501"/>
      <c r="H961" s="506"/>
      <c r="I961" s="501"/>
      <c r="J961" s="506"/>
      <c r="L961" s="571"/>
      <c r="M961" s="618"/>
    </row>
    <row r="962" spans="1:13" ht="20.100000000000001" customHeight="1">
      <c r="A962" s="486"/>
      <c r="B962" s="595">
        <v>300.58999999999997</v>
      </c>
      <c r="C962" s="525" t="s">
        <v>43</v>
      </c>
      <c r="D962" s="492" t="s">
        <v>856</v>
      </c>
      <c r="E962" s="637"/>
      <c r="F962" s="506">
        <v>234.84100000000001</v>
      </c>
      <c r="G962" s="501" t="s">
        <v>41</v>
      </c>
      <c r="H962" s="506">
        <v>6.4</v>
      </c>
      <c r="I962" s="501" t="s">
        <v>41</v>
      </c>
      <c r="J962" s="506">
        <v>0.2</v>
      </c>
      <c r="L962" s="571"/>
      <c r="M962" s="618"/>
    </row>
    <row r="963" spans="1:13" ht="20.100000000000001" customHeight="1">
      <c r="A963" s="486"/>
      <c r="B963" s="595">
        <v>231.35</v>
      </c>
      <c r="C963" s="525" t="s">
        <v>43</v>
      </c>
      <c r="D963" s="492" t="s">
        <v>865</v>
      </c>
      <c r="E963" s="637"/>
      <c r="F963" s="506">
        <v>180.74700000000001</v>
      </c>
      <c r="G963" s="501" t="s">
        <v>41</v>
      </c>
      <c r="H963" s="506">
        <v>6.4</v>
      </c>
      <c r="I963" s="501" t="s">
        <v>41</v>
      </c>
      <c r="J963" s="506">
        <v>0.2</v>
      </c>
      <c r="L963" s="571"/>
      <c r="M963" s="618"/>
    </row>
    <row r="964" spans="1:13" ht="20.100000000000001" customHeight="1">
      <c r="A964" s="486"/>
      <c r="B964" s="595">
        <v>473.26</v>
      </c>
      <c r="C964" s="525" t="s">
        <v>43</v>
      </c>
      <c r="D964" s="492" t="s">
        <v>886</v>
      </c>
      <c r="E964" s="637"/>
      <c r="F964" s="506">
        <v>369.74</v>
      </c>
      <c r="G964" s="501" t="s">
        <v>41</v>
      </c>
      <c r="H964" s="506">
        <v>6.4</v>
      </c>
      <c r="I964" s="501" t="s">
        <v>41</v>
      </c>
      <c r="J964" s="506">
        <v>0.2</v>
      </c>
      <c r="L964" s="571"/>
      <c r="M964" s="618"/>
    </row>
    <row r="965" spans="1:13" ht="20.100000000000001" customHeight="1">
      <c r="A965" s="486"/>
      <c r="B965" s="595">
        <v>261.64</v>
      </c>
      <c r="C965" s="525" t="s">
        <v>43</v>
      </c>
      <c r="D965" s="492" t="s">
        <v>866</v>
      </c>
      <c r="E965" s="637"/>
      <c r="F965" s="506">
        <v>204.40799999999999</v>
      </c>
      <c r="G965" s="501" t="s">
        <v>41</v>
      </c>
      <c r="H965" s="506">
        <v>6.4</v>
      </c>
      <c r="I965" s="501" t="s">
        <v>41</v>
      </c>
      <c r="J965" s="506">
        <v>0.2</v>
      </c>
      <c r="L965" s="571"/>
      <c r="M965" s="618"/>
    </row>
    <row r="966" spans="1:13" ht="20.100000000000001" customHeight="1">
      <c r="A966" s="486"/>
      <c r="B966" s="595">
        <v>195.35</v>
      </c>
      <c r="C966" s="525" t="s">
        <v>43</v>
      </c>
      <c r="D966" s="492" t="s">
        <v>869</v>
      </c>
      <c r="E966" s="637"/>
      <c r="F966" s="506">
        <v>152.624</v>
      </c>
      <c r="G966" s="501" t="s">
        <v>41</v>
      </c>
      <c r="H966" s="506">
        <v>6.4</v>
      </c>
      <c r="I966" s="501" t="s">
        <v>41</v>
      </c>
      <c r="J966" s="506">
        <v>0.2</v>
      </c>
      <c r="L966" s="571"/>
      <c r="M966" s="618"/>
    </row>
    <row r="967" spans="1:13" ht="20.100000000000001" customHeight="1">
      <c r="A967" s="486"/>
      <c r="B967" s="1151">
        <v>9276.4200000000019</v>
      </c>
      <c r="C967" s="495" t="s">
        <v>437</v>
      </c>
      <c r="D967" s="496" t="s">
        <v>40</v>
      </c>
      <c r="E967" s="457"/>
      <c r="F967" s="1168">
        <v>6995.2840000000006</v>
      </c>
      <c r="G967" s="525"/>
      <c r="H967" s="501"/>
      <c r="I967" s="587"/>
      <c r="J967" s="587"/>
      <c r="K967" s="571"/>
      <c r="L967" s="571"/>
      <c r="M967" s="618"/>
    </row>
    <row r="968" spans="1:13" ht="20.100000000000001" customHeight="1">
      <c r="A968" s="486"/>
      <c r="B968" s="490"/>
      <c r="C968" s="495"/>
      <c r="D968" s="496"/>
      <c r="E968" s="457"/>
      <c r="F968" s="1119"/>
      <c r="G968" s="525"/>
      <c r="H968" s="501"/>
      <c r="I968" s="587"/>
      <c r="J968" s="587"/>
      <c r="K968" s="571"/>
      <c r="L968" s="571"/>
      <c r="M968" s="618"/>
    </row>
    <row r="969" spans="1:13" ht="20.100000000000001" customHeight="1">
      <c r="A969" s="486">
        <v>83</v>
      </c>
      <c r="B969" s="488" t="s">
        <v>835</v>
      </c>
      <c r="C969" s="1216" t="s">
        <v>834</v>
      </c>
      <c r="D969" s="1216"/>
      <c r="E969" s="1216"/>
      <c r="F969" s="1216"/>
      <c r="G969" s="1216"/>
      <c r="H969" s="1216"/>
      <c r="I969" s="1216"/>
      <c r="J969" s="1216"/>
      <c r="K969" s="1216"/>
      <c r="L969" s="1216"/>
      <c r="M969" s="464">
        <v>2319.11</v>
      </c>
    </row>
    <row r="970" spans="1:13" ht="20.100000000000001" customHeight="1">
      <c r="A970" s="486"/>
      <c r="B970" s="455"/>
      <c r="C970" s="455"/>
      <c r="D970" s="483" t="s">
        <v>1370</v>
      </c>
      <c r="E970" s="455"/>
      <c r="F970" s="1119"/>
      <c r="G970" s="525"/>
      <c r="H970" s="501"/>
      <c r="I970" s="587"/>
      <c r="J970" s="587"/>
      <c r="K970" s="571"/>
      <c r="L970" s="571"/>
      <c r="M970" s="618"/>
    </row>
    <row r="971" spans="1:13" ht="20.100000000000001" customHeight="1">
      <c r="A971" s="486"/>
      <c r="B971" s="674">
        <v>2319.11</v>
      </c>
      <c r="C971" s="504" t="s">
        <v>43</v>
      </c>
      <c r="D971" s="567" t="s">
        <v>1371</v>
      </c>
      <c r="E971" s="483"/>
      <c r="F971" s="606" t="s">
        <v>27</v>
      </c>
      <c r="G971" s="525"/>
      <c r="H971" s="606" t="s">
        <v>142</v>
      </c>
      <c r="I971" s="587"/>
      <c r="J971" s="587"/>
      <c r="K971" s="571"/>
      <c r="L971" s="571"/>
      <c r="M971" s="618"/>
    </row>
    <row r="972" spans="1:13" ht="20.100000000000001" customHeight="1">
      <c r="A972" s="486"/>
      <c r="B972" s="1151">
        <v>2319.11</v>
      </c>
      <c r="C972" s="495" t="s">
        <v>437</v>
      </c>
      <c r="D972" s="496" t="s">
        <v>40</v>
      </c>
      <c r="E972" s="483"/>
      <c r="F972" s="1154">
        <v>0.25</v>
      </c>
      <c r="G972" s="501" t="s">
        <v>41</v>
      </c>
      <c r="H972" s="1155">
        <v>9276.4200000000019</v>
      </c>
      <c r="I972" s="587"/>
      <c r="J972" s="587"/>
      <c r="K972" s="571"/>
      <c r="L972" s="571"/>
      <c r="M972" s="618"/>
    </row>
    <row r="973" spans="1:13" ht="20.100000000000001" customHeight="1">
      <c r="A973" s="486"/>
      <c r="B973" s="490"/>
      <c r="C973" s="495"/>
      <c r="D973" s="496"/>
      <c r="E973" s="457"/>
      <c r="F973" s="1119"/>
      <c r="G973" s="525"/>
      <c r="H973" s="501"/>
      <c r="I973" s="587"/>
      <c r="J973" s="587"/>
      <c r="K973" s="571"/>
      <c r="L973" s="571"/>
      <c r="M973" s="618"/>
    </row>
    <row r="974" spans="1:13" ht="52.5" customHeight="1">
      <c r="A974" s="486">
        <v>84</v>
      </c>
      <c r="B974" s="488" t="s">
        <v>211</v>
      </c>
      <c r="C974" s="1216" t="s">
        <v>812</v>
      </c>
      <c r="D974" s="1216"/>
      <c r="E974" s="1216"/>
      <c r="F974" s="1216"/>
      <c r="G974" s="1216"/>
      <c r="H974" s="1216"/>
      <c r="I974" s="1216"/>
      <c r="J974" s="1216"/>
      <c r="K974" s="1216"/>
      <c r="L974" s="1216"/>
      <c r="M974" s="464">
        <v>7759.83</v>
      </c>
    </row>
    <row r="975" spans="1:13" ht="20.100000000000001" customHeight="1">
      <c r="A975" s="486"/>
      <c r="B975" s="491"/>
      <c r="C975" s="481"/>
      <c r="D975" s="482" t="s">
        <v>202</v>
      </c>
      <c r="E975" s="494" t="s">
        <v>30</v>
      </c>
      <c r="F975" s="494"/>
      <c r="G975" s="494" t="s">
        <v>212</v>
      </c>
      <c r="H975" s="501"/>
      <c r="I975" s="494" t="s">
        <v>200</v>
      </c>
      <c r="J975" s="676"/>
      <c r="K975" s="494" t="s">
        <v>213</v>
      </c>
      <c r="L975" s="529"/>
      <c r="M975" s="618"/>
    </row>
    <row r="976" spans="1:13" ht="20.100000000000001" customHeight="1">
      <c r="A976" s="486"/>
      <c r="B976" s="675"/>
      <c r="C976" s="504"/>
      <c r="D976" s="834" t="s">
        <v>854</v>
      </c>
      <c r="E976" s="505"/>
      <c r="F976" s="501"/>
      <c r="G976" s="506"/>
      <c r="H976" s="501"/>
      <c r="I976" s="506"/>
      <c r="J976" s="571"/>
      <c r="K976" s="677"/>
      <c r="L976" s="593"/>
      <c r="M976" s="618"/>
    </row>
    <row r="977" spans="1:13" ht="20.100000000000001" customHeight="1">
      <c r="A977" s="486"/>
      <c r="B977" s="595">
        <v>274.68</v>
      </c>
      <c r="C977" s="817" t="s">
        <v>43</v>
      </c>
      <c r="D977" s="492" t="s">
        <v>840</v>
      </c>
      <c r="E977" s="505">
        <v>423.899</v>
      </c>
      <c r="F977" s="501" t="s">
        <v>41</v>
      </c>
      <c r="G977" s="506">
        <v>5.4</v>
      </c>
      <c r="H977" s="501" t="s">
        <v>41</v>
      </c>
      <c r="I977" s="506">
        <v>0.05</v>
      </c>
      <c r="J977" s="501" t="s">
        <v>41</v>
      </c>
      <c r="K977" s="677">
        <v>2.4</v>
      </c>
      <c r="L977" s="593"/>
      <c r="M977" s="618"/>
    </row>
    <row r="978" spans="1:13" ht="20.100000000000001" customHeight="1">
      <c r="A978" s="486"/>
      <c r="B978" s="595">
        <v>239.65</v>
      </c>
      <c r="C978" s="817" t="s">
        <v>43</v>
      </c>
      <c r="D978" s="492" t="s">
        <v>841</v>
      </c>
      <c r="E978" s="505">
        <v>369.839</v>
      </c>
      <c r="F978" s="501" t="s">
        <v>41</v>
      </c>
      <c r="G978" s="506">
        <v>5.4</v>
      </c>
      <c r="H978" s="501" t="s">
        <v>41</v>
      </c>
      <c r="I978" s="506">
        <v>0.05</v>
      </c>
      <c r="J978" s="501" t="s">
        <v>41</v>
      </c>
      <c r="K978" s="677">
        <v>2.4</v>
      </c>
      <c r="L978" s="593"/>
      <c r="M978" s="618"/>
    </row>
    <row r="979" spans="1:13" ht="20.100000000000001" customHeight="1">
      <c r="A979" s="486"/>
      <c r="B979" s="595">
        <v>309.54000000000002</v>
      </c>
      <c r="C979" s="817" t="s">
        <v>43</v>
      </c>
      <c r="D979" s="492" t="s">
        <v>842</v>
      </c>
      <c r="E979" s="505">
        <v>477.69799999999998</v>
      </c>
      <c r="F979" s="501" t="s">
        <v>41</v>
      </c>
      <c r="G979" s="506">
        <v>5.4</v>
      </c>
      <c r="H979" s="501" t="s">
        <v>41</v>
      </c>
      <c r="I979" s="506">
        <v>0.05</v>
      </c>
      <c r="J979" s="501" t="s">
        <v>41</v>
      </c>
      <c r="K979" s="677">
        <v>2.4</v>
      </c>
      <c r="L979" s="593"/>
      <c r="M979" s="618"/>
    </row>
    <row r="980" spans="1:13" ht="20.100000000000001" customHeight="1">
      <c r="A980" s="486"/>
      <c r="B980" s="595">
        <v>133.96</v>
      </c>
      <c r="C980" s="817" t="s">
        <v>43</v>
      </c>
      <c r="D980" s="492" t="s">
        <v>843</v>
      </c>
      <c r="E980" s="505">
        <v>206.732</v>
      </c>
      <c r="F980" s="501" t="s">
        <v>41</v>
      </c>
      <c r="G980" s="506">
        <v>5.4</v>
      </c>
      <c r="H980" s="501" t="s">
        <v>41</v>
      </c>
      <c r="I980" s="506">
        <v>0.05</v>
      </c>
      <c r="J980" s="501" t="s">
        <v>41</v>
      </c>
      <c r="K980" s="677">
        <v>2.4</v>
      </c>
      <c r="L980" s="593"/>
      <c r="M980" s="618"/>
    </row>
    <row r="981" spans="1:13" ht="20.100000000000001" customHeight="1">
      <c r="A981" s="486"/>
      <c r="B981" s="595">
        <v>134.16999999999999</v>
      </c>
      <c r="C981" s="817" t="s">
        <v>43</v>
      </c>
      <c r="D981" s="492" t="s">
        <v>844</v>
      </c>
      <c r="E981" s="505">
        <v>207.06399999999999</v>
      </c>
      <c r="F981" s="501" t="s">
        <v>41</v>
      </c>
      <c r="G981" s="506">
        <v>5.4</v>
      </c>
      <c r="H981" s="501" t="s">
        <v>41</v>
      </c>
      <c r="I981" s="506">
        <v>0.05</v>
      </c>
      <c r="J981" s="501" t="s">
        <v>41</v>
      </c>
      <c r="K981" s="677">
        <v>2.4</v>
      </c>
      <c r="L981" s="593"/>
      <c r="M981" s="618"/>
    </row>
    <row r="982" spans="1:13" ht="20.100000000000001" customHeight="1">
      <c r="A982" s="486"/>
      <c r="B982" s="595">
        <v>67.849999999999994</v>
      </c>
      <c r="C982" s="817" t="s">
        <v>43</v>
      </c>
      <c r="D982" s="492" t="s">
        <v>845</v>
      </c>
      <c r="E982" s="505">
        <v>104.721</v>
      </c>
      <c r="F982" s="501" t="s">
        <v>41</v>
      </c>
      <c r="G982" s="506">
        <v>5.4</v>
      </c>
      <c r="H982" s="501" t="s">
        <v>41</v>
      </c>
      <c r="I982" s="506">
        <v>0.05</v>
      </c>
      <c r="J982" s="501" t="s">
        <v>41</v>
      </c>
      <c r="K982" s="677">
        <v>2.4</v>
      </c>
      <c r="L982" s="593"/>
      <c r="M982" s="618"/>
    </row>
    <row r="983" spans="1:13" ht="20.100000000000001" customHeight="1">
      <c r="A983" s="486"/>
      <c r="B983" s="595">
        <v>172.21</v>
      </c>
      <c r="C983" s="817" t="s">
        <v>43</v>
      </c>
      <c r="D983" s="492" t="s">
        <v>878</v>
      </c>
      <c r="E983" s="505">
        <v>265.767</v>
      </c>
      <c r="F983" s="501" t="s">
        <v>41</v>
      </c>
      <c r="G983" s="506">
        <v>5.4</v>
      </c>
      <c r="H983" s="501" t="s">
        <v>41</v>
      </c>
      <c r="I983" s="506">
        <v>0.05</v>
      </c>
      <c r="J983" s="501" t="s">
        <v>41</v>
      </c>
      <c r="K983" s="677">
        <v>2.4</v>
      </c>
      <c r="L983" s="593"/>
      <c r="M983" s="618"/>
    </row>
    <row r="984" spans="1:13" ht="20.100000000000001" customHeight="1">
      <c r="A984" s="486"/>
      <c r="B984" s="595">
        <v>171.54</v>
      </c>
      <c r="C984" s="817" t="s">
        <v>43</v>
      </c>
      <c r="D984" s="492" t="s">
        <v>846</v>
      </c>
      <c r="E984" s="505">
        <v>264.72800000000001</v>
      </c>
      <c r="F984" s="501" t="s">
        <v>41</v>
      </c>
      <c r="G984" s="506">
        <v>5.4</v>
      </c>
      <c r="H984" s="501" t="s">
        <v>41</v>
      </c>
      <c r="I984" s="506">
        <v>0.05</v>
      </c>
      <c r="J984" s="501" t="s">
        <v>41</v>
      </c>
      <c r="K984" s="677">
        <v>2.4</v>
      </c>
      <c r="L984" s="593"/>
      <c r="M984" s="618"/>
    </row>
    <row r="985" spans="1:13" ht="20.100000000000001" customHeight="1">
      <c r="A985" s="486"/>
      <c r="B985" s="595">
        <v>102.42</v>
      </c>
      <c r="C985" s="817" t="s">
        <v>43</v>
      </c>
      <c r="D985" s="492" t="s">
        <v>847</v>
      </c>
      <c r="E985" s="505">
        <v>193.98500000000001</v>
      </c>
      <c r="F985" s="501" t="s">
        <v>41</v>
      </c>
      <c r="G985" s="506">
        <v>4.4000000000000004</v>
      </c>
      <c r="H985" s="501" t="s">
        <v>41</v>
      </c>
      <c r="I985" s="506">
        <v>0.05</v>
      </c>
      <c r="J985" s="501" t="s">
        <v>41</v>
      </c>
      <c r="K985" s="677">
        <v>2.4</v>
      </c>
      <c r="L985" s="593"/>
      <c r="M985" s="618"/>
    </row>
    <row r="986" spans="1:13" ht="20.100000000000001" customHeight="1">
      <c r="A986" s="486"/>
      <c r="B986" s="595">
        <v>520.36</v>
      </c>
      <c r="C986" s="817" t="s">
        <v>43</v>
      </c>
      <c r="D986" s="492" t="s">
        <v>879</v>
      </c>
      <c r="E986" s="505">
        <v>803.03700000000003</v>
      </c>
      <c r="F986" s="501" t="s">
        <v>41</v>
      </c>
      <c r="G986" s="506">
        <v>5.4</v>
      </c>
      <c r="H986" s="501" t="s">
        <v>41</v>
      </c>
      <c r="I986" s="506">
        <v>0.05</v>
      </c>
      <c r="J986" s="501" t="s">
        <v>41</v>
      </c>
      <c r="K986" s="677">
        <v>2.4</v>
      </c>
      <c r="L986" s="593"/>
      <c r="M986" s="618"/>
    </row>
    <row r="987" spans="1:13" ht="20.100000000000001" customHeight="1">
      <c r="A987" s="486"/>
      <c r="B987" s="595">
        <v>18.36</v>
      </c>
      <c r="C987" s="817" t="s">
        <v>43</v>
      </c>
      <c r="D987" s="492" t="s">
        <v>887</v>
      </c>
      <c r="E987" s="505">
        <v>45</v>
      </c>
      <c r="F987" s="501" t="s">
        <v>41</v>
      </c>
      <c r="G987" s="506">
        <v>3.4000000000000004</v>
      </c>
      <c r="H987" s="501" t="s">
        <v>41</v>
      </c>
      <c r="I987" s="506">
        <v>0.05</v>
      </c>
      <c r="J987" s="501" t="s">
        <v>41</v>
      </c>
      <c r="K987" s="677">
        <v>2.4</v>
      </c>
      <c r="L987" s="593"/>
      <c r="M987" s="618"/>
    </row>
    <row r="988" spans="1:13" ht="20.100000000000001" customHeight="1">
      <c r="A988" s="486"/>
      <c r="B988" s="595">
        <v>469.44</v>
      </c>
      <c r="C988" s="817" t="s">
        <v>43</v>
      </c>
      <c r="D988" s="492" t="s">
        <v>888</v>
      </c>
      <c r="E988" s="505">
        <v>724.45</v>
      </c>
      <c r="F988" s="501" t="s">
        <v>41</v>
      </c>
      <c r="G988" s="506">
        <v>5.4</v>
      </c>
      <c r="H988" s="501" t="s">
        <v>41</v>
      </c>
      <c r="I988" s="506">
        <v>0.05</v>
      </c>
      <c r="J988" s="501" t="s">
        <v>41</v>
      </c>
      <c r="K988" s="677">
        <v>2.4</v>
      </c>
      <c r="L988" s="593"/>
      <c r="M988" s="618"/>
    </row>
    <row r="989" spans="1:13" ht="20.100000000000001" customHeight="1">
      <c r="A989" s="486"/>
      <c r="B989" s="595">
        <v>181.44</v>
      </c>
      <c r="C989" s="817" t="s">
        <v>43</v>
      </c>
      <c r="D989" s="492" t="s">
        <v>848</v>
      </c>
      <c r="E989" s="505">
        <v>280</v>
      </c>
      <c r="F989" s="501" t="s">
        <v>41</v>
      </c>
      <c r="G989" s="506">
        <v>5.4</v>
      </c>
      <c r="H989" s="501" t="s">
        <v>41</v>
      </c>
      <c r="I989" s="506">
        <v>0.05</v>
      </c>
      <c r="J989" s="501" t="s">
        <v>41</v>
      </c>
      <c r="K989" s="677">
        <v>2.4</v>
      </c>
      <c r="L989" s="593"/>
      <c r="M989" s="618"/>
    </row>
    <row r="990" spans="1:13" ht="20.100000000000001" customHeight="1">
      <c r="A990" s="486"/>
      <c r="B990" s="595">
        <v>98.38</v>
      </c>
      <c r="C990" s="817" t="s">
        <v>43</v>
      </c>
      <c r="D990" s="492" t="s">
        <v>849</v>
      </c>
      <c r="E990" s="505">
        <v>151.83000000000001</v>
      </c>
      <c r="F990" s="501" t="s">
        <v>41</v>
      </c>
      <c r="G990" s="506">
        <v>5.4</v>
      </c>
      <c r="H990" s="501" t="s">
        <v>41</v>
      </c>
      <c r="I990" s="506">
        <v>0.05</v>
      </c>
      <c r="J990" s="501" t="s">
        <v>41</v>
      </c>
      <c r="K990" s="677">
        <v>2.4</v>
      </c>
      <c r="L990" s="593"/>
      <c r="M990" s="618"/>
    </row>
    <row r="991" spans="1:13" ht="20.100000000000001" customHeight="1">
      <c r="A991" s="486"/>
      <c r="B991" s="595">
        <v>45.12</v>
      </c>
      <c r="C991" s="817" t="s">
        <v>43</v>
      </c>
      <c r="D991" s="492" t="s">
        <v>880</v>
      </c>
      <c r="E991" s="505">
        <v>69.641999999999996</v>
      </c>
      <c r="F991" s="501" t="s">
        <v>41</v>
      </c>
      <c r="G991" s="506">
        <v>5.4</v>
      </c>
      <c r="H991" s="501" t="s">
        <v>41</v>
      </c>
      <c r="I991" s="506">
        <v>0.05</v>
      </c>
      <c r="J991" s="501" t="s">
        <v>41</v>
      </c>
      <c r="K991" s="677">
        <v>2.4</v>
      </c>
      <c r="L991" s="593"/>
      <c r="M991" s="618"/>
    </row>
    <row r="992" spans="1:13" ht="20.100000000000001" customHeight="1">
      <c r="A992" s="486"/>
      <c r="B992" s="595">
        <v>129.16999999999999</v>
      </c>
      <c r="C992" s="817" t="s">
        <v>43</v>
      </c>
      <c r="D992" s="492" t="s">
        <v>881</v>
      </c>
      <c r="E992" s="505">
        <v>199.34199999999998</v>
      </c>
      <c r="F992" s="501" t="s">
        <v>41</v>
      </c>
      <c r="G992" s="506">
        <v>5.4</v>
      </c>
      <c r="H992" s="501" t="s">
        <v>41</v>
      </c>
      <c r="I992" s="506">
        <v>0.05</v>
      </c>
      <c r="J992" s="501" t="s">
        <v>41</v>
      </c>
      <c r="K992" s="677">
        <v>2.4</v>
      </c>
      <c r="L992" s="593"/>
      <c r="M992" s="618"/>
    </row>
    <row r="993" spans="1:13" ht="20.100000000000001" customHeight="1">
      <c r="A993" s="486"/>
      <c r="B993" s="595">
        <v>204.24</v>
      </c>
      <c r="C993" s="817" t="s">
        <v>43</v>
      </c>
      <c r="D993" s="492" t="s">
        <v>850</v>
      </c>
      <c r="E993" s="505">
        <v>315.19900000000001</v>
      </c>
      <c r="F993" s="501" t="s">
        <v>41</v>
      </c>
      <c r="G993" s="506">
        <v>5.4</v>
      </c>
      <c r="H993" s="501" t="s">
        <v>41</v>
      </c>
      <c r="I993" s="506">
        <v>0.05</v>
      </c>
      <c r="J993" s="501" t="s">
        <v>41</v>
      </c>
      <c r="K993" s="677">
        <v>2.4</v>
      </c>
      <c r="L993" s="593"/>
      <c r="M993" s="618"/>
    </row>
    <row r="994" spans="1:13" ht="20.100000000000001" customHeight="1">
      <c r="A994" s="486"/>
      <c r="B994" s="595">
        <v>75.55</v>
      </c>
      <c r="C994" s="817" t="s">
        <v>43</v>
      </c>
      <c r="D994" s="492" t="s">
        <v>851</v>
      </c>
      <c r="E994" s="505">
        <v>116.59</v>
      </c>
      <c r="F994" s="501" t="s">
        <v>41</v>
      </c>
      <c r="G994" s="506">
        <v>5.4</v>
      </c>
      <c r="H994" s="501" t="s">
        <v>41</v>
      </c>
      <c r="I994" s="506">
        <v>0.05</v>
      </c>
      <c r="J994" s="501" t="s">
        <v>41</v>
      </c>
      <c r="K994" s="677">
        <v>2.4</v>
      </c>
      <c r="L994" s="593"/>
      <c r="M994" s="618"/>
    </row>
    <row r="995" spans="1:13" ht="20.100000000000001" customHeight="1">
      <c r="A995" s="486"/>
      <c r="B995" s="595">
        <v>71.06</v>
      </c>
      <c r="C995" s="817" t="s">
        <v>43</v>
      </c>
      <c r="D995" s="492" t="s">
        <v>852</v>
      </c>
      <c r="E995" s="505">
        <v>109.672</v>
      </c>
      <c r="F995" s="501" t="s">
        <v>41</v>
      </c>
      <c r="G995" s="506">
        <v>5.4</v>
      </c>
      <c r="H995" s="501" t="s">
        <v>41</v>
      </c>
      <c r="I995" s="506">
        <v>0.05</v>
      </c>
      <c r="J995" s="501" t="s">
        <v>41</v>
      </c>
      <c r="K995" s="677">
        <v>2.4</v>
      </c>
      <c r="L995" s="593"/>
      <c r="M995" s="618"/>
    </row>
    <row r="996" spans="1:13" ht="20.100000000000001" customHeight="1">
      <c r="A996" s="486"/>
      <c r="B996" s="595">
        <v>109.51</v>
      </c>
      <c r="C996" s="817" t="s">
        <v>43</v>
      </c>
      <c r="D996" s="492" t="s">
        <v>853</v>
      </c>
      <c r="E996" s="505">
        <v>169.00900000000001</v>
      </c>
      <c r="F996" s="501" t="s">
        <v>41</v>
      </c>
      <c r="G996" s="506">
        <v>5.4</v>
      </c>
      <c r="H996" s="501" t="s">
        <v>41</v>
      </c>
      <c r="I996" s="506">
        <v>0.05</v>
      </c>
      <c r="J996" s="501" t="s">
        <v>41</v>
      </c>
      <c r="K996" s="677">
        <v>2.4</v>
      </c>
      <c r="L996" s="593"/>
      <c r="M996" s="618"/>
    </row>
    <row r="997" spans="1:13" ht="20.100000000000001" customHeight="1">
      <c r="A997" s="486"/>
      <c r="B997" s="595">
        <v>284.25</v>
      </c>
      <c r="C997" s="817" t="s">
        <v>43</v>
      </c>
      <c r="D997" s="492" t="s">
        <v>882</v>
      </c>
      <c r="E997" s="505">
        <v>438.66899999999998</v>
      </c>
      <c r="F997" s="501" t="s">
        <v>41</v>
      </c>
      <c r="G997" s="506">
        <v>5.4</v>
      </c>
      <c r="H997" s="501" t="s">
        <v>41</v>
      </c>
      <c r="I997" s="506">
        <v>0.05</v>
      </c>
      <c r="J997" s="501" t="s">
        <v>41</v>
      </c>
      <c r="K997" s="677">
        <v>2.4</v>
      </c>
      <c r="L997" s="593"/>
      <c r="M997" s="618"/>
    </row>
    <row r="998" spans="1:13" ht="20.100000000000001" customHeight="1">
      <c r="A998" s="486"/>
      <c r="B998" s="595">
        <v>108.75</v>
      </c>
      <c r="C998" s="817" t="s">
        <v>43</v>
      </c>
      <c r="D998" s="492" t="s">
        <v>883</v>
      </c>
      <c r="E998" s="505">
        <v>167.827</v>
      </c>
      <c r="F998" s="501" t="s">
        <v>41</v>
      </c>
      <c r="G998" s="506">
        <v>5.4</v>
      </c>
      <c r="H998" s="501" t="s">
        <v>41</v>
      </c>
      <c r="I998" s="506">
        <v>0.05</v>
      </c>
      <c r="J998" s="501" t="s">
        <v>41</v>
      </c>
      <c r="K998" s="677">
        <v>2.4</v>
      </c>
      <c r="L998" s="593"/>
      <c r="M998" s="618"/>
    </row>
    <row r="999" spans="1:13" ht="20.100000000000001" customHeight="1">
      <c r="A999" s="486"/>
      <c r="B999" s="595">
        <v>60.09</v>
      </c>
      <c r="C999" s="817" t="s">
        <v>43</v>
      </c>
      <c r="D999" s="492" t="s">
        <v>884</v>
      </c>
      <c r="E999" s="505">
        <v>147.28200000000001</v>
      </c>
      <c r="F999" s="501" t="s">
        <v>41</v>
      </c>
      <c r="G999" s="506">
        <v>3.4000000000000004</v>
      </c>
      <c r="H999" s="501" t="s">
        <v>41</v>
      </c>
      <c r="I999" s="506">
        <v>0.05</v>
      </c>
      <c r="J999" s="501" t="s">
        <v>41</v>
      </c>
      <c r="K999" s="677">
        <v>2.4</v>
      </c>
      <c r="L999" s="593"/>
      <c r="M999" s="618"/>
    </row>
    <row r="1000" spans="1:13" ht="20.100000000000001" customHeight="1">
      <c r="A1000" s="486"/>
      <c r="B1000" s="595">
        <v>64.78</v>
      </c>
      <c r="C1000" s="817" t="s">
        <v>43</v>
      </c>
      <c r="D1000" s="492" t="s">
        <v>885</v>
      </c>
      <c r="E1000" s="505">
        <v>122.702</v>
      </c>
      <c r="F1000" s="501" t="s">
        <v>41</v>
      </c>
      <c r="G1000" s="506">
        <v>4.4000000000000004</v>
      </c>
      <c r="H1000" s="501" t="s">
        <v>41</v>
      </c>
      <c r="I1000" s="506">
        <v>0.05</v>
      </c>
      <c r="J1000" s="501" t="s">
        <v>41</v>
      </c>
      <c r="K1000" s="677">
        <v>2.4</v>
      </c>
      <c r="L1000" s="593"/>
      <c r="M1000" s="618"/>
    </row>
    <row r="1001" spans="1:13" ht="20.100000000000001" customHeight="1">
      <c r="A1001" s="486"/>
      <c r="B1001" s="595">
        <v>453.12</v>
      </c>
      <c r="C1001" s="817" t="s">
        <v>43</v>
      </c>
      <c r="D1001" s="492" t="s">
        <v>1376</v>
      </c>
      <c r="E1001" s="505">
        <v>590</v>
      </c>
      <c r="F1001" s="501" t="s">
        <v>41</v>
      </c>
      <c r="G1001" s="506">
        <v>6.4</v>
      </c>
      <c r="H1001" s="501" t="s">
        <v>41</v>
      </c>
      <c r="I1001" s="506">
        <v>0.05</v>
      </c>
      <c r="J1001" s="501" t="s">
        <v>41</v>
      </c>
      <c r="K1001" s="677">
        <v>2.4</v>
      </c>
      <c r="L1001" s="661"/>
      <c r="M1001" s="618"/>
    </row>
    <row r="1002" spans="1:13" ht="20.100000000000001" customHeight="1">
      <c r="A1002" s="486"/>
      <c r="B1002" s="595">
        <v>1175.04</v>
      </c>
      <c r="C1002" s="817" t="s">
        <v>43</v>
      </c>
      <c r="D1002" s="492" t="s">
        <v>1377</v>
      </c>
      <c r="E1002" s="505">
        <v>1530</v>
      </c>
      <c r="F1002" s="501" t="s">
        <v>41</v>
      </c>
      <c r="G1002" s="506">
        <v>6.4</v>
      </c>
      <c r="H1002" s="501" t="s">
        <v>41</v>
      </c>
      <c r="I1002" s="506">
        <v>0.05</v>
      </c>
      <c r="J1002" s="501" t="s">
        <v>41</v>
      </c>
      <c r="K1002" s="677">
        <v>2.4</v>
      </c>
      <c r="L1002" s="661"/>
      <c r="M1002" s="618"/>
    </row>
    <row r="1003" spans="1:13" ht="20.100000000000001" customHeight="1">
      <c r="A1003" s="486"/>
      <c r="B1003" s="595"/>
      <c r="C1003" s="817"/>
      <c r="D1003" s="492"/>
      <c r="E1003" s="505"/>
      <c r="F1003" s="501"/>
      <c r="G1003" s="506"/>
      <c r="H1003" s="501"/>
      <c r="I1003" s="506"/>
      <c r="J1003" s="501"/>
      <c r="K1003" s="677"/>
      <c r="L1003" s="593"/>
      <c r="M1003" s="618"/>
    </row>
    <row r="1004" spans="1:13" ht="20.100000000000001" customHeight="1">
      <c r="A1004" s="486"/>
      <c r="B1004" s="595"/>
      <c r="C1004" s="817"/>
      <c r="D1004" s="834" t="s">
        <v>855</v>
      </c>
      <c r="E1004" s="505"/>
      <c r="F1004" s="501"/>
      <c r="G1004" s="506"/>
      <c r="H1004" s="501"/>
      <c r="I1004" s="506"/>
      <c r="J1004" s="501"/>
      <c r="K1004" s="677"/>
      <c r="L1004" s="593"/>
      <c r="M1004" s="618"/>
    </row>
    <row r="1005" spans="1:13" ht="20.100000000000001" customHeight="1">
      <c r="A1005" s="486"/>
      <c r="B1005" s="595">
        <v>152.16999999999999</v>
      </c>
      <c r="C1005" s="817" t="s">
        <v>43</v>
      </c>
      <c r="D1005" s="492" t="s">
        <v>856</v>
      </c>
      <c r="E1005" s="505">
        <v>234.84100000000001</v>
      </c>
      <c r="F1005" s="501" t="s">
        <v>41</v>
      </c>
      <c r="G1005" s="506">
        <v>5.4</v>
      </c>
      <c r="H1005" s="501" t="s">
        <v>41</v>
      </c>
      <c r="I1005" s="506">
        <v>0.05</v>
      </c>
      <c r="J1005" s="501" t="s">
        <v>41</v>
      </c>
      <c r="K1005" s="677">
        <v>2.4</v>
      </c>
      <c r="L1005" s="593"/>
      <c r="M1005" s="618"/>
    </row>
    <row r="1006" spans="1:13" ht="20.100000000000001" customHeight="1">
      <c r="A1006" s="486"/>
      <c r="B1006" s="595">
        <v>235.64</v>
      </c>
      <c r="C1006" s="817" t="s">
        <v>43</v>
      </c>
      <c r="D1006" s="492" t="s">
        <v>864</v>
      </c>
      <c r="E1006" s="505">
        <v>363.65</v>
      </c>
      <c r="F1006" s="501" t="s">
        <v>41</v>
      </c>
      <c r="G1006" s="506">
        <v>5.4</v>
      </c>
      <c r="H1006" s="501" t="s">
        <v>41</v>
      </c>
      <c r="I1006" s="506">
        <v>0.05</v>
      </c>
      <c r="J1006" s="501" t="s">
        <v>41</v>
      </c>
      <c r="K1006" s="677">
        <v>2.4</v>
      </c>
      <c r="L1006" s="593"/>
      <c r="M1006" s="618"/>
    </row>
    <row r="1007" spans="1:13" ht="20.100000000000001" customHeight="1">
      <c r="A1007" s="486"/>
      <c r="B1007" s="595">
        <v>117.12</v>
      </c>
      <c r="C1007" s="817" t="s">
        <v>43</v>
      </c>
      <c r="D1007" s="492" t="s">
        <v>865</v>
      </c>
      <c r="E1007" s="505">
        <v>180.74700000000001</v>
      </c>
      <c r="F1007" s="501" t="s">
        <v>41</v>
      </c>
      <c r="G1007" s="506">
        <v>5.4</v>
      </c>
      <c r="H1007" s="501" t="s">
        <v>41</v>
      </c>
      <c r="I1007" s="506">
        <v>0.05</v>
      </c>
      <c r="J1007" s="501" t="s">
        <v>41</v>
      </c>
      <c r="K1007" s="677">
        <v>2.4</v>
      </c>
      <c r="L1007" s="593"/>
      <c r="M1007" s="618"/>
    </row>
    <row r="1008" spans="1:13" ht="20.100000000000001" customHeight="1">
      <c r="A1008" s="486"/>
      <c r="B1008" s="595">
        <v>176.69</v>
      </c>
      <c r="C1008" s="817" t="s">
        <v>43</v>
      </c>
      <c r="D1008" s="492" t="s">
        <v>857</v>
      </c>
      <c r="E1008" s="505">
        <v>272.68400000000003</v>
      </c>
      <c r="F1008" s="501" t="s">
        <v>41</v>
      </c>
      <c r="G1008" s="506">
        <v>5.4</v>
      </c>
      <c r="H1008" s="501" t="s">
        <v>41</v>
      </c>
      <c r="I1008" s="506">
        <v>0.05</v>
      </c>
      <c r="J1008" s="501" t="s">
        <v>41</v>
      </c>
      <c r="K1008" s="677">
        <v>2.4</v>
      </c>
      <c r="L1008" s="593"/>
      <c r="M1008" s="618"/>
    </row>
    <row r="1009" spans="1:13" ht="20.100000000000001" customHeight="1">
      <c r="A1009" s="486"/>
      <c r="B1009" s="595">
        <v>46.94</v>
      </c>
      <c r="C1009" s="817" t="s">
        <v>43</v>
      </c>
      <c r="D1009" s="492" t="s">
        <v>858</v>
      </c>
      <c r="E1009" s="505">
        <v>72.45</v>
      </c>
      <c r="F1009" s="501" t="s">
        <v>41</v>
      </c>
      <c r="G1009" s="506">
        <v>5.4</v>
      </c>
      <c r="H1009" s="501" t="s">
        <v>41</v>
      </c>
      <c r="I1009" s="506">
        <v>0.05</v>
      </c>
      <c r="J1009" s="501" t="s">
        <v>41</v>
      </c>
      <c r="K1009" s="677">
        <v>2.4</v>
      </c>
      <c r="L1009" s="593"/>
      <c r="M1009" s="618"/>
    </row>
    <row r="1010" spans="1:13" ht="20.100000000000001" customHeight="1">
      <c r="A1010" s="486"/>
      <c r="B1010" s="595">
        <v>150.44999999999999</v>
      </c>
      <c r="C1010" s="817" t="s">
        <v>43</v>
      </c>
      <c r="D1010" s="492" t="s">
        <v>859</v>
      </c>
      <c r="E1010" s="505">
        <v>232.19</v>
      </c>
      <c r="F1010" s="501" t="s">
        <v>41</v>
      </c>
      <c r="G1010" s="506">
        <v>5.4</v>
      </c>
      <c r="H1010" s="501" t="s">
        <v>41</v>
      </c>
      <c r="I1010" s="506">
        <v>0.05</v>
      </c>
      <c r="J1010" s="501" t="s">
        <v>41</v>
      </c>
      <c r="K1010" s="677">
        <v>2.4</v>
      </c>
      <c r="L1010" s="593"/>
      <c r="M1010" s="618"/>
    </row>
    <row r="1011" spans="1:13" ht="20.100000000000001" customHeight="1">
      <c r="A1011" s="486"/>
      <c r="B1011" s="595">
        <v>109.26</v>
      </c>
      <c r="C1011" s="817" t="s">
        <v>43</v>
      </c>
      <c r="D1011" s="492" t="s">
        <v>860</v>
      </c>
      <c r="E1011" s="505">
        <v>168.619</v>
      </c>
      <c r="F1011" s="501" t="s">
        <v>41</v>
      </c>
      <c r="G1011" s="506">
        <v>5.4</v>
      </c>
      <c r="H1011" s="501" t="s">
        <v>41</v>
      </c>
      <c r="I1011" s="506">
        <v>0.05</v>
      </c>
      <c r="J1011" s="501" t="s">
        <v>41</v>
      </c>
      <c r="K1011" s="677">
        <v>2.4</v>
      </c>
      <c r="L1011" s="593"/>
      <c r="M1011" s="618"/>
    </row>
    <row r="1012" spans="1:13" ht="20.100000000000001" customHeight="1">
      <c r="A1012" s="486"/>
      <c r="B1012" s="595">
        <v>133.26</v>
      </c>
      <c r="C1012" s="817" t="s">
        <v>43</v>
      </c>
      <c r="D1012" s="492" t="s">
        <v>861</v>
      </c>
      <c r="E1012" s="505">
        <v>205.65299999999999</v>
      </c>
      <c r="F1012" s="501" t="s">
        <v>41</v>
      </c>
      <c r="G1012" s="506">
        <v>5.4</v>
      </c>
      <c r="H1012" s="501" t="s">
        <v>41</v>
      </c>
      <c r="I1012" s="506">
        <v>0.05</v>
      </c>
      <c r="J1012" s="501" t="s">
        <v>41</v>
      </c>
      <c r="K1012" s="677">
        <v>2.4</v>
      </c>
      <c r="L1012" s="593"/>
      <c r="M1012" s="618"/>
    </row>
    <row r="1013" spans="1:13" ht="20.100000000000001" customHeight="1">
      <c r="A1013" s="486"/>
      <c r="B1013" s="595">
        <v>186.32</v>
      </c>
      <c r="C1013" s="817" t="s">
        <v>43</v>
      </c>
      <c r="D1013" s="492" t="s">
        <v>862</v>
      </c>
      <c r="E1013" s="505">
        <v>287.536</v>
      </c>
      <c r="F1013" s="501" t="s">
        <v>41</v>
      </c>
      <c r="G1013" s="506">
        <v>5.4</v>
      </c>
      <c r="H1013" s="501" t="s">
        <v>41</v>
      </c>
      <c r="I1013" s="506">
        <v>0.05</v>
      </c>
      <c r="J1013" s="501" t="s">
        <v>41</v>
      </c>
      <c r="K1013" s="677">
        <v>2.4</v>
      </c>
      <c r="L1013" s="593"/>
      <c r="M1013" s="618"/>
    </row>
    <row r="1014" spans="1:13" ht="20.100000000000001" customHeight="1">
      <c r="A1014" s="486"/>
      <c r="B1014" s="595">
        <v>239.59</v>
      </c>
      <c r="C1014" s="817" t="s">
        <v>43</v>
      </c>
      <c r="D1014" s="492" t="s">
        <v>886</v>
      </c>
      <c r="E1014" s="505">
        <v>369.74</v>
      </c>
      <c r="F1014" s="501" t="s">
        <v>41</v>
      </c>
      <c r="G1014" s="506">
        <v>5.4</v>
      </c>
      <c r="H1014" s="501" t="s">
        <v>41</v>
      </c>
      <c r="I1014" s="506">
        <v>0.05</v>
      </c>
      <c r="J1014" s="501" t="s">
        <v>41</v>
      </c>
      <c r="K1014" s="677">
        <v>2.4</v>
      </c>
      <c r="L1014" s="593"/>
      <c r="M1014" s="618"/>
    </row>
    <row r="1015" spans="1:13" ht="20.100000000000001" customHeight="1">
      <c r="A1015" s="486"/>
      <c r="B1015" s="595">
        <v>132.44999999999999</v>
      </c>
      <c r="C1015" s="817" t="s">
        <v>43</v>
      </c>
      <c r="D1015" s="492" t="s">
        <v>866</v>
      </c>
      <c r="E1015" s="505">
        <v>204.40799999999999</v>
      </c>
      <c r="F1015" s="501" t="s">
        <v>41</v>
      </c>
      <c r="G1015" s="506">
        <v>5.4</v>
      </c>
      <c r="H1015" s="501" t="s">
        <v>41</v>
      </c>
      <c r="I1015" s="506">
        <v>0.05</v>
      </c>
      <c r="J1015" s="501" t="s">
        <v>41</v>
      </c>
      <c r="K1015" s="677">
        <v>2.4</v>
      </c>
      <c r="L1015" s="593"/>
      <c r="M1015" s="618"/>
    </row>
    <row r="1016" spans="1:13" ht="20.100000000000001" customHeight="1">
      <c r="A1016" s="486"/>
      <c r="B1016" s="595">
        <v>155.4</v>
      </c>
      <c r="C1016" s="817" t="s">
        <v>43</v>
      </c>
      <c r="D1016" s="492" t="s">
        <v>867</v>
      </c>
      <c r="E1016" s="505">
        <v>239.828</v>
      </c>
      <c r="F1016" s="501" t="s">
        <v>41</v>
      </c>
      <c r="G1016" s="506">
        <v>5.4</v>
      </c>
      <c r="H1016" s="501" t="s">
        <v>41</v>
      </c>
      <c r="I1016" s="506">
        <v>0.05</v>
      </c>
      <c r="J1016" s="501" t="s">
        <v>41</v>
      </c>
      <c r="K1016" s="677">
        <v>2.4</v>
      </c>
      <c r="L1016" s="593"/>
      <c r="M1016" s="618"/>
    </row>
    <row r="1017" spans="1:13" ht="20.100000000000001" customHeight="1">
      <c r="A1017" s="486"/>
      <c r="B1017" s="595">
        <v>150.96</v>
      </c>
      <c r="C1017" s="817" t="s">
        <v>43</v>
      </c>
      <c r="D1017" s="492" t="s">
        <v>868</v>
      </c>
      <c r="E1017" s="505">
        <v>232.977</v>
      </c>
      <c r="F1017" s="501" t="s">
        <v>41</v>
      </c>
      <c r="G1017" s="506">
        <v>5.4</v>
      </c>
      <c r="H1017" s="501" t="s">
        <v>41</v>
      </c>
      <c r="I1017" s="506">
        <v>0.05</v>
      </c>
      <c r="J1017" s="501" t="s">
        <v>41</v>
      </c>
      <c r="K1017" s="677">
        <v>2.4</v>
      </c>
      <c r="L1017" s="593"/>
      <c r="M1017" s="618"/>
    </row>
    <row r="1018" spans="1:13" ht="20.100000000000001" customHeight="1">
      <c r="A1018" s="486"/>
      <c r="B1018" s="595">
        <v>98.9</v>
      </c>
      <c r="C1018" s="817" t="s">
        <v>43</v>
      </c>
      <c r="D1018" s="492" t="s">
        <v>869</v>
      </c>
      <c r="E1018" s="858">
        <v>152.624</v>
      </c>
      <c r="F1018" s="501" t="s">
        <v>41</v>
      </c>
      <c r="G1018" s="506">
        <v>5.4</v>
      </c>
      <c r="H1018" s="501" t="s">
        <v>41</v>
      </c>
      <c r="I1018" s="506">
        <v>0.05</v>
      </c>
      <c r="J1018" s="501" t="s">
        <v>41</v>
      </c>
      <c r="K1018" s="677">
        <v>2.4</v>
      </c>
      <c r="L1018" s="593"/>
      <c r="M1018" s="618"/>
    </row>
    <row r="1019" spans="1:13" ht="20.100000000000001" customHeight="1">
      <c r="A1019" s="486"/>
      <c r="B1019" s="595"/>
      <c r="C1019" s="817"/>
      <c r="D1019" s="492"/>
      <c r="E1019" s="858"/>
      <c r="F1019" s="501"/>
      <c r="G1019" s="506"/>
      <c r="H1019" s="501"/>
      <c r="I1019" s="506"/>
      <c r="J1019" s="501"/>
      <c r="K1019" s="677"/>
      <c r="L1019" s="593"/>
      <c r="M1019" s="618"/>
    </row>
    <row r="1020" spans="1:13" ht="20.100000000000001" customHeight="1">
      <c r="A1020" s="486"/>
      <c r="B1020" s="519">
        <v>7759.83</v>
      </c>
      <c r="C1020" s="495" t="s">
        <v>484</v>
      </c>
      <c r="D1020" s="496" t="s">
        <v>40</v>
      </c>
      <c r="E1020" s="1168">
        <v>11712.630999999999</v>
      </c>
      <c r="F1020" s="478"/>
      <c r="G1020" s="478"/>
      <c r="H1020" s="501"/>
      <c r="I1020" s="678"/>
      <c r="J1020" s="678"/>
      <c r="K1020" s="587"/>
      <c r="L1020" s="478"/>
      <c r="M1020" s="618"/>
    </row>
    <row r="1021" spans="1:13" ht="20.100000000000001" customHeight="1">
      <c r="B1021" s="457"/>
      <c r="C1021" s="457"/>
      <c r="D1021" s="457"/>
      <c r="E1021" s="457"/>
      <c r="F1021" s="457"/>
      <c r="G1021" s="457"/>
      <c r="H1021" s="457"/>
      <c r="I1021" s="457"/>
      <c r="J1021" s="457"/>
      <c r="K1021" s="457"/>
      <c r="L1021" s="457"/>
      <c r="M1021" s="618"/>
    </row>
    <row r="1022" spans="1:13" ht="42.75" customHeight="1">
      <c r="A1022" s="486">
        <v>85</v>
      </c>
      <c r="B1022" s="488" t="s">
        <v>214</v>
      </c>
      <c r="C1022" s="1216" t="s">
        <v>813</v>
      </c>
      <c r="D1022" s="1216"/>
      <c r="E1022" s="1216"/>
      <c r="F1022" s="1216"/>
      <c r="G1022" s="1216"/>
      <c r="H1022" s="1216"/>
      <c r="I1022" s="1216"/>
      <c r="J1022" s="1216"/>
      <c r="K1022" s="1216"/>
      <c r="L1022" s="1216"/>
      <c r="M1022" s="464">
        <v>76379.42</v>
      </c>
    </row>
    <row r="1023" spans="1:13" ht="20.100000000000001" customHeight="1">
      <c r="A1023" s="486"/>
      <c r="B1023" s="491"/>
      <c r="C1023" s="481"/>
      <c r="D1023" s="482" t="s">
        <v>202</v>
      </c>
      <c r="E1023" s="457"/>
      <c r="F1023" s="494" t="s">
        <v>30</v>
      </c>
      <c r="G1023" s="494"/>
      <c r="H1023" s="494" t="s">
        <v>212</v>
      </c>
      <c r="I1023" s="478"/>
      <c r="J1023" s="478"/>
      <c r="K1023" s="805" t="s">
        <v>215</v>
      </c>
      <c r="L1023" s="478"/>
      <c r="M1023" s="618"/>
    </row>
    <row r="1024" spans="1:13" ht="20.100000000000001" customHeight="1">
      <c r="A1024" s="486"/>
      <c r="B1024" s="634"/>
      <c r="C1024" s="504"/>
      <c r="D1024" s="834" t="s">
        <v>854</v>
      </c>
      <c r="E1024" s="457"/>
      <c r="F1024" s="505"/>
      <c r="G1024" s="501"/>
      <c r="H1024" s="506"/>
      <c r="I1024" s="478"/>
      <c r="J1024" s="478"/>
      <c r="K1024" s="501"/>
      <c r="L1024" s="478"/>
      <c r="M1024" s="618"/>
    </row>
    <row r="1025" spans="1:13" ht="20.100000000000001" customHeight="1">
      <c r="A1025" s="486"/>
      <c r="B1025" s="595">
        <v>2712.95</v>
      </c>
      <c r="C1025" s="817" t="s">
        <v>43</v>
      </c>
      <c r="D1025" s="492" t="s">
        <v>840</v>
      </c>
      <c r="E1025" s="860"/>
      <c r="F1025" s="505">
        <v>423.899</v>
      </c>
      <c r="G1025" s="501" t="s">
        <v>41</v>
      </c>
      <c r="H1025" s="506">
        <v>6.4</v>
      </c>
      <c r="I1025" s="478"/>
      <c r="J1025" s="478"/>
      <c r="K1025" s="501"/>
      <c r="L1025" s="478"/>
      <c r="M1025" s="618"/>
    </row>
    <row r="1026" spans="1:13">
      <c r="A1026" s="486"/>
      <c r="B1026" s="595">
        <v>2366.96</v>
      </c>
      <c r="C1026" s="817" t="s">
        <v>43</v>
      </c>
      <c r="D1026" s="492" t="s">
        <v>841</v>
      </c>
      <c r="E1026" s="457"/>
      <c r="F1026" s="505">
        <v>369.839</v>
      </c>
      <c r="G1026" s="501" t="s">
        <v>41</v>
      </c>
      <c r="H1026" s="506">
        <v>6.4</v>
      </c>
      <c r="I1026" s="478"/>
      <c r="J1026" s="478"/>
      <c r="K1026" s="501"/>
      <c r="L1026" s="478"/>
      <c r="M1026" s="618"/>
    </row>
    <row r="1027" spans="1:13">
      <c r="A1027" s="486"/>
      <c r="B1027" s="595">
        <v>3057.26</v>
      </c>
      <c r="C1027" s="817" t="s">
        <v>43</v>
      </c>
      <c r="D1027" s="492" t="s">
        <v>842</v>
      </c>
      <c r="E1027" s="457"/>
      <c r="F1027" s="505">
        <v>477.69799999999998</v>
      </c>
      <c r="G1027" s="501" t="s">
        <v>41</v>
      </c>
      <c r="H1027" s="506">
        <v>6.4</v>
      </c>
      <c r="I1027" s="478"/>
      <c r="J1027" s="478"/>
      <c r="K1027" s="501"/>
      <c r="L1027" s="478"/>
      <c r="M1027" s="618"/>
    </row>
    <row r="1028" spans="1:13">
      <c r="A1028" s="486"/>
      <c r="B1028" s="595">
        <v>1323.08</v>
      </c>
      <c r="C1028" s="817" t="s">
        <v>43</v>
      </c>
      <c r="D1028" s="492" t="s">
        <v>843</v>
      </c>
      <c r="E1028" s="457"/>
      <c r="F1028" s="505">
        <v>206.732</v>
      </c>
      <c r="G1028" s="501" t="s">
        <v>41</v>
      </c>
      <c r="H1028" s="506">
        <v>6.4</v>
      </c>
      <c r="I1028" s="478"/>
      <c r="J1028" s="478"/>
      <c r="K1028" s="501"/>
      <c r="L1028" s="478"/>
      <c r="M1028" s="618"/>
    </row>
    <row r="1029" spans="1:13" ht="20.100000000000001" customHeight="1">
      <c r="A1029" s="486"/>
      <c r="B1029" s="595">
        <v>1325.2</v>
      </c>
      <c r="C1029" s="817" t="s">
        <v>43</v>
      </c>
      <c r="D1029" s="492" t="s">
        <v>844</v>
      </c>
      <c r="E1029" s="457"/>
      <c r="F1029" s="505">
        <v>207.06399999999999</v>
      </c>
      <c r="G1029" s="501" t="s">
        <v>41</v>
      </c>
      <c r="H1029" s="506">
        <v>6.4</v>
      </c>
      <c r="I1029" s="478"/>
      <c r="J1029" s="478"/>
      <c r="K1029" s="501"/>
      <c r="L1029" s="478"/>
      <c r="M1029" s="618"/>
    </row>
    <row r="1030" spans="1:13" ht="20.100000000000001" customHeight="1">
      <c r="A1030" s="486"/>
      <c r="B1030" s="595">
        <v>670.21</v>
      </c>
      <c r="C1030" s="817" t="s">
        <v>43</v>
      </c>
      <c r="D1030" s="492" t="s">
        <v>845</v>
      </c>
      <c r="E1030" s="457"/>
      <c r="F1030" s="505">
        <v>104.721</v>
      </c>
      <c r="G1030" s="501" t="s">
        <v>41</v>
      </c>
      <c r="H1030" s="506">
        <v>6.4</v>
      </c>
      <c r="I1030" s="478"/>
      <c r="J1030" s="478"/>
      <c r="K1030" s="806" t="s">
        <v>215</v>
      </c>
      <c r="L1030" s="478"/>
      <c r="M1030" s="618"/>
    </row>
    <row r="1031" spans="1:13" ht="20.100000000000001" customHeight="1">
      <c r="A1031" s="486"/>
      <c r="B1031" s="595">
        <v>1700.9</v>
      </c>
      <c r="C1031" s="817" t="s">
        <v>43</v>
      </c>
      <c r="D1031" s="492" t="s">
        <v>878</v>
      </c>
      <c r="E1031" s="457"/>
      <c r="F1031" s="505">
        <v>265.767</v>
      </c>
      <c r="G1031" s="501" t="s">
        <v>41</v>
      </c>
      <c r="H1031" s="506">
        <v>6.4</v>
      </c>
      <c r="I1031" s="478"/>
      <c r="J1031" s="478"/>
      <c r="K1031" s="501"/>
      <c r="L1031" s="478"/>
      <c r="M1031" s="618"/>
    </row>
    <row r="1032" spans="1:13" ht="20.100000000000001" customHeight="1">
      <c r="A1032" s="486"/>
      <c r="B1032" s="595">
        <v>1694.25</v>
      </c>
      <c r="C1032" s="817" t="s">
        <v>43</v>
      </c>
      <c r="D1032" s="492" t="s">
        <v>846</v>
      </c>
      <c r="E1032" s="457"/>
      <c r="F1032" s="505">
        <v>264.72800000000001</v>
      </c>
      <c r="G1032" s="501" t="s">
        <v>41</v>
      </c>
      <c r="H1032" s="506">
        <v>6.4</v>
      </c>
      <c r="I1032" s="478"/>
      <c r="J1032" s="478"/>
      <c r="K1032" s="501"/>
      <c r="L1032" s="478"/>
      <c r="M1032" s="618"/>
    </row>
    <row r="1033" spans="1:13" ht="20.100000000000001" customHeight="1">
      <c r="A1033" s="486"/>
      <c r="B1033" s="595">
        <v>1047.51</v>
      </c>
      <c r="C1033" s="817" t="s">
        <v>43</v>
      </c>
      <c r="D1033" s="492" t="s">
        <v>847</v>
      </c>
      <c r="E1033" s="457"/>
      <c r="F1033" s="505">
        <v>193.98500000000001</v>
      </c>
      <c r="G1033" s="501" t="s">
        <v>41</v>
      </c>
      <c r="H1033" s="506">
        <v>5.4</v>
      </c>
      <c r="I1033" s="478"/>
      <c r="J1033" s="478"/>
      <c r="K1033" s="501"/>
      <c r="L1033" s="478"/>
      <c r="M1033" s="618"/>
    </row>
    <row r="1034" spans="1:13" ht="20.100000000000001" customHeight="1">
      <c r="A1034" s="486"/>
      <c r="B1034" s="595">
        <v>5139.43</v>
      </c>
      <c r="C1034" s="817" t="s">
        <v>43</v>
      </c>
      <c r="D1034" s="492" t="s">
        <v>879</v>
      </c>
      <c r="E1034" s="457"/>
      <c r="F1034" s="505">
        <v>803.03700000000003</v>
      </c>
      <c r="G1034" s="501" t="s">
        <v>41</v>
      </c>
      <c r="H1034" s="506">
        <v>6.4</v>
      </c>
      <c r="I1034" s="478"/>
      <c r="J1034" s="478"/>
      <c r="K1034" s="501"/>
      <c r="L1034" s="478"/>
      <c r="M1034" s="618"/>
    </row>
    <row r="1035" spans="1:13" ht="20.100000000000001" customHeight="1">
      <c r="A1035" s="486"/>
      <c r="B1035" s="595">
        <v>198</v>
      </c>
      <c r="C1035" s="817" t="s">
        <v>43</v>
      </c>
      <c r="D1035" s="492" t="s">
        <v>887</v>
      </c>
      <c r="E1035" s="457"/>
      <c r="F1035" s="505">
        <v>45</v>
      </c>
      <c r="G1035" s="501" t="s">
        <v>41</v>
      </c>
      <c r="H1035" s="506">
        <v>4.4000000000000004</v>
      </c>
      <c r="I1035" s="478"/>
      <c r="J1035" s="478"/>
      <c r="K1035" s="501"/>
      <c r="L1035" s="478"/>
      <c r="M1035" s="618"/>
    </row>
    <row r="1036" spans="1:13" ht="20.100000000000001" customHeight="1">
      <c r="A1036" s="486"/>
      <c r="B1036" s="595">
        <v>4636.4799999999996</v>
      </c>
      <c r="C1036" s="817" t="s">
        <v>43</v>
      </c>
      <c r="D1036" s="492" t="s">
        <v>888</v>
      </c>
      <c r="E1036" s="457"/>
      <c r="F1036" s="505">
        <v>724.45</v>
      </c>
      <c r="G1036" s="501" t="s">
        <v>41</v>
      </c>
      <c r="H1036" s="506">
        <v>6.4</v>
      </c>
      <c r="I1036" s="478"/>
      <c r="J1036" s="478"/>
      <c r="K1036" s="501"/>
      <c r="L1036" s="478"/>
      <c r="M1036" s="618"/>
    </row>
    <row r="1037" spans="1:13" ht="20.100000000000001" customHeight="1">
      <c r="A1037" s="486"/>
      <c r="B1037" s="595">
        <v>1792</v>
      </c>
      <c r="C1037" s="817" t="s">
        <v>43</v>
      </c>
      <c r="D1037" s="492" t="s">
        <v>848</v>
      </c>
      <c r="E1037" s="457"/>
      <c r="F1037" s="505">
        <v>280</v>
      </c>
      <c r="G1037" s="501" t="s">
        <v>41</v>
      </c>
      <c r="H1037" s="506">
        <v>6.4</v>
      </c>
      <c r="I1037" s="478"/>
      <c r="J1037" s="478"/>
      <c r="K1037" s="501"/>
      <c r="L1037" s="478"/>
      <c r="M1037" s="618"/>
    </row>
    <row r="1038" spans="1:13" ht="20.100000000000001" customHeight="1">
      <c r="A1038" s="486"/>
      <c r="B1038" s="595">
        <v>971.71</v>
      </c>
      <c r="C1038" s="817" t="s">
        <v>43</v>
      </c>
      <c r="D1038" s="492" t="s">
        <v>849</v>
      </c>
      <c r="E1038" s="457"/>
      <c r="F1038" s="505">
        <v>151.83000000000001</v>
      </c>
      <c r="G1038" s="501" t="s">
        <v>41</v>
      </c>
      <c r="H1038" s="506">
        <v>6.4</v>
      </c>
      <c r="I1038" s="478"/>
      <c r="J1038" s="478"/>
      <c r="K1038" s="501"/>
      <c r="L1038" s="478"/>
      <c r="M1038" s="618"/>
    </row>
    <row r="1039" spans="1:13" ht="20.100000000000001" customHeight="1">
      <c r="A1039" s="486"/>
      <c r="B1039" s="595">
        <v>445.7</v>
      </c>
      <c r="C1039" s="817" t="s">
        <v>43</v>
      </c>
      <c r="D1039" s="492" t="s">
        <v>880</v>
      </c>
      <c r="E1039" s="457"/>
      <c r="F1039" s="505">
        <v>69.641999999999996</v>
      </c>
      <c r="G1039" s="501" t="s">
        <v>41</v>
      </c>
      <c r="H1039" s="506">
        <v>6.4</v>
      </c>
      <c r="I1039" s="478"/>
      <c r="J1039" s="478"/>
      <c r="K1039" s="501"/>
      <c r="L1039" s="478"/>
      <c r="M1039" s="618"/>
    </row>
    <row r="1040" spans="1:13" ht="20.100000000000001" customHeight="1">
      <c r="A1040" s="486"/>
      <c r="B1040" s="595">
        <v>1275.78</v>
      </c>
      <c r="C1040" s="817" t="s">
        <v>43</v>
      </c>
      <c r="D1040" s="492" t="s">
        <v>881</v>
      </c>
      <c r="E1040" s="457"/>
      <c r="F1040" s="505">
        <v>199.34199999999998</v>
      </c>
      <c r="G1040" s="501" t="s">
        <v>41</v>
      </c>
      <c r="H1040" s="506">
        <v>6.4</v>
      </c>
      <c r="I1040" s="478"/>
      <c r="J1040" s="478"/>
      <c r="K1040" s="501"/>
      <c r="L1040" s="478"/>
      <c r="M1040" s="618"/>
    </row>
    <row r="1041" spans="1:13" ht="20.100000000000001" customHeight="1">
      <c r="A1041" s="486"/>
      <c r="B1041" s="595">
        <v>2017.27</v>
      </c>
      <c r="C1041" s="817" t="s">
        <v>43</v>
      </c>
      <c r="D1041" s="492" t="s">
        <v>850</v>
      </c>
      <c r="E1041" s="457"/>
      <c r="F1041" s="505">
        <v>315.19900000000001</v>
      </c>
      <c r="G1041" s="501" t="s">
        <v>41</v>
      </c>
      <c r="H1041" s="506">
        <v>6.4</v>
      </c>
      <c r="I1041" s="478"/>
      <c r="J1041" s="478"/>
      <c r="K1041" s="501"/>
      <c r="L1041" s="478"/>
      <c r="M1041" s="618"/>
    </row>
    <row r="1042" spans="1:13" ht="20.100000000000001" customHeight="1">
      <c r="A1042" s="486"/>
      <c r="B1042" s="595">
        <v>746.17</v>
      </c>
      <c r="C1042" s="817" t="s">
        <v>43</v>
      </c>
      <c r="D1042" s="492" t="s">
        <v>851</v>
      </c>
      <c r="E1042" s="457"/>
      <c r="F1042" s="505">
        <v>116.59</v>
      </c>
      <c r="G1042" s="501" t="s">
        <v>41</v>
      </c>
      <c r="H1042" s="506">
        <v>6.4</v>
      </c>
      <c r="I1042" s="478"/>
      <c r="J1042" s="478"/>
      <c r="K1042" s="501"/>
      <c r="L1042" s="478"/>
      <c r="M1042" s="618"/>
    </row>
    <row r="1043" spans="1:13" ht="20.100000000000001" customHeight="1">
      <c r="A1043" s="486"/>
      <c r="B1043" s="595">
        <v>701.9</v>
      </c>
      <c r="C1043" s="817" t="s">
        <v>43</v>
      </c>
      <c r="D1043" s="492" t="s">
        <v>852</v>
      </c>
      <c r="E1043" s="457"/>
      <c r="F1043" s="505">
        <v>109.672</v>
      </c>
      <c r="G1043" s="501" t="s">
        <v>41</v>
      </c>
      <c r="H1043" s="506">
        <v>6.4</v>
      </c>
      <c r="I1043" s="478"/>
      <c r="J1043" s="478"/>
      <c r="K1043" s="501"/>
      <c r="L1043" s="478"/>
      <c r="M1043" s="618"/>
    </row>
    <row r="1044" spans="1:13" ht="20.100000000000001" customHeight="1">
      <c r="A1044" s="486"/>
      <c r="B1044" s="595">
        <v>1081.6500000000001</v>
      </c>
      <c r="C1044" s="817" t="s">
        <v>43</v>
      </c>
      <c r="D1044" s="492" t="s">
        <v>853</v>
      </c>
      <c r="E1044" s="457"/>
      <c r="F1044" s="505">
        <v>169.00900000000001</v>
      </c>
      <c r="G1044" s="501" t="s">
        <v>41</v>
      </c>
      <c r="H1044" s="506">
        <v>6.4</v>
      </c>
      <c r="I1044" s="478"/>
      <c r="J1044" s="478"/>
      <c r="K1044" s="501"/>
      <c r="L1044" s="478"/>
      <c r="M1044" s="618"/>
    </row>
    <row r="1045" spans="1:13" ht="20.100000000000001" customHeight="1">
      <c r="A1045" s="486"/>
      <c r="B1045" s="595">
        <v>2807.48</v>
      </c>
      <c r="C1045" s="817" t="s">
        <v>43</v>
      </c>
      <c r="D1045" s="492" t="s">
        <v>882</v>
      </c>
      <c r="E1045" s="457"/>
      <c r="F1045" s="505">
        <v>438.66899999999998</v>
      </c>
      <c r="G1045" s="501" t="s">
        <v>41</v>
      </c>
      <c r="H1045" s="506">
        <v>6.4</v>
      </c>
      <c r="I1045" s="478"/>
      <c r="J1045" s="478"/>
      <c r="K1045" s="501"/>
      <c r="L1045" s="478"/>
      <c r="M1045" s="618"/>
    </row>
    <row r="1046" spans="1:13" ht="20.100000000000001" customHeight="1">
      <c r="A1046" s="486"/>
      <c r="B1046" s="595">
        <v>1074.0899999999999</v>
      </c>
      <c r="C1046" s="817" t="s">
        <v>43</v>
      </c>
      <c r="D1046" s="492" t="s">
        <v>883</v>
      </c>
      <c r="E1046" s="457"/>
      <c r="F1046" s="505">
        <v>167.827</v>
      </c>
      <c r="G1046" s="501" t="s">
        <v>41</v>
      </c>
      <c r="H1046" s="506">
        <v>6.4</v>
      </c>
      <c r="I1046" s="478"/>
      <c r="J1046" s="478"/>
      <c r="K1046" s="501"/>
      <c r="L1046" s="478"/>
      <c r="M1046" s="618"/>
    </row>
    <row r="1047" spans="1:13" ht="20.100000000000001" customHeight="1">
      <c r="A1047" s="486"/>
      <c r="B1047" s="595">
        <v>648.04</v>
      </c>
      <c r="C1047" s="817" t="s">
        <v>43</v>
      </c>
      <c r="D1047" s="492" t="s">
        <v>884</v>
      </c>
      <c r="E1047" s="457"/>
      <c r="F1047" s="505">
        <v>147.28200000000001</v>
      </c>
      <c r="G1047" s="501" t="s">
        <v>41</v>
      </c>
      <c r="H1047" s="506">
        <v>4.4000000000000004</v>
      </c>
      <c r="I1047" s="478"/>
      <c r="J1047" s="478"/>
      <c r="K1047" s="501"/>
      <c r="L1047" s="478"/>
      <c r="M1047" s="618"/>
    </row>
    <row r="1048" spans="1:13" ht="20.100000000000001" customHeight="1">
      <c r="A1048" s="486"/>
      <c r="B1048" s="595">
        <v>662.59</v>
      </c>
      <c r="C1048" s="817" t="s">
        <v>43</v>
      </c>
      <c r="D1048" s="492" t="s">
        <v>885</v>
      </c>
      <c r="E1048" s="457"/>
      <c r="F1048" s="505">
        <v>122.702</v>
      </c>
      <c r="G1048" s="501" t="s">
        <v>41</v>
      </c>
      <c r="H1048" s="506">
        <v>5.4</v>
      </c>
      <c r="I1048" s="478"/>
      <c r="J1048" s="478"/>
      <c r="K1048" s="501"/>
      <c r="L1048" s="478"/>
      <c r="M1048" s="618"/>
    </row>
    <row r="1049" spans="1:13" ht="20.100000000000001" customHeight="1">
      <c r="A1049" s="486"/>
      <c r="B1049" s="595">
        <v>4366</v>
      </c>
      <c r="C1049" s="817" t="s">
        <v>43</v>
      </c>
      <c r="D1049" s="492" t="s">
        <v>1376</v>
      </c>
      <c r="E1049" s="457"/>
      <c r="F1049" s="505">
        <v>590</v>
      </c>
      <c r="G1049" s="501" t="s">
        <v>41</v>
      </c>
      <c r="H1049" s="506">
        <v>7.4</v>
      </c>
      <c r="I1049" s="1182"/>
      <c r="J1049" s="1182"/>
      <c r="K1049" s="501"/>
      <c r="L1049" s="1182"/>
      <c r="M1049" s="618"/>
    </row>
    <row r="1050" spans="1:13" ht="20.100000000000001" customHeight="1">
      <c r="A1050" s="486"/>
      <c r="B1050" s="595">
        <v>11322</v>
      </c>
      <c r="C1050" s="817" t="s">
        <v>43</v>
      </c>
      <c r="D1050" s="492" t="s">
        <v>1377</v>
      </c>
      <c r="E1050" s="457"/>
      <c r="F1050" s="505">
        <v>1530</v>
      </c>
      <c r="G1050" s="501" t="s">
        <v>41</v>
      </c>
      <c r="H1050" s="506">
        <v>7.4</v>
      </c>
      <c r="I1050" s="1182"/>
      <c r="J1050" s="1182"/>
      <c r="K1050" s="501"/>
      <c r="L1050" s="1182"/>
      <c r="M1050" s="618"/>
    </row>
    <row r="1051" spans="1:13" ht="20.100000000000001" customHeight="1">
      <c r="A1051" s="486"/>
      <c r="B1051" s="595"/>
      <c r="C1051" s="817"/>
      <c r="D1051" s="492"/>
      <c r="E1051" s="457"/>
      <c r="F1051" s="505"/>
      <c r="G1051" s="501"/>
      <c r="H1051" s="506"/>
      <c r="I1051" s="852"/>
      <c r="J1051" s="852"/>
      <c r="K1051" s="501"/>
      <c r="L1051" s="852"/>
      <c r="M1051" s="618"/>
    </row>
    <row r="1052" spans="1:13" ht="20.100000000000001" customHeight="1">
      <c r="A1052" s="486"/>
      <c r="B1052" s="595"/>
      <c r="C1052" s="817"/>
      <c r="D1052" s="834" t="s">
        <v>855</v>
      </c>
      <c r="E1052" s="457"/>
      <c r="F1052" s="505"/>
      <c r="G1052" s="501"/>
      <c r="H1052" s="506"/>
      <c r="I1052" s="478"/>
      <c r="J1052" s="478"/>
      <c r="K1052" s="501"/>
      <c r="L1052" s="478"/>
      <c r="M1052" s="618"/>
    </row>
    <row r="1053" spans="1:13" ht="20.100000000000001" customHeight="1">
      <c r="A1053" s="486"/>
      <c r="B1053" s="595">
        <v>1502.98</v>
      </c>
      <c r="C1053" s="817" t="s">
        <v>43</v>
      </c>
      <c r="D1053" s="492" t="s">
        <v>856</v>
      </c>
      <c r="E1053" s="457"/>
      <c r="F1053" s="505">
        <v>234.84100000000001</v>
      </c>
      <c r="G1053" s="501" t="s">
        <v>41</v>
      </c>
      <c r="H1053" s="506">
        <v>6.4</v>
      </c>
      <c r="I1053" s="478"/>
      <c r="J1053" s="478"/>
      <c r="K1053" s="501"/>
      <c r="L1053" s="478"/>
      <c r="M1053" s="618"/>
    </row>
    <row r="1054" spans="1:13" ht="20.100000000000001" customHeight="1">
      <c r="A1054" s="486"/>
      <c r="B1054" s="595">
        <v>2327.36</v>
      </c>
      <c r="C1054" s="817" t="s">
        <v>43</v>
      </c>
      <c r="D1054" s="492" t="s">
        <v>864</v>
      </c>
      <c r="E1054" s="457"/>
      <c r="F1054" s="505">
        <v>363.65</v>
      </c>
      <c r="G1054" s="501" t="s">
        <v>41</v>
      </c>
      <c r="H1054" s="506">
        <v>6.4</v>
      </c>
      <c r="I1054" s="478"/>
      <c r="J1054" s="478"/>
      <c r="K1054" s="501"/>
      <c r="L1054" s="478"/>
      <c r="M1054" s="618"/>
    </row>
    <row r="1055" spans="1:13" ht="20.100000000000001" customHeight="1">
      <c r="A1055" s="486"/>
      <c r="B1055" s="595">
        <v>1156.78</v>
      </c>
      <c r="C1055" s="817" t="s">
        <v>43</v>
      </c>
      <c r="D1055" s="492" t="s">
        <v>865</v>
      </c>
      <c r="E1055" s="457"/>
      <c r="F1055" s="505">
        <v>180.74700000000001</v>
      </c>
      <c r="G1055" s="501" t="s">
        <v>41</v>
      </c>
      <c r="H1055" s="506">
        <v>6.4</v>
      </c>
      <c r="I1055" s="478"/>
      <c r="J1055" s="478"/>
      <c r="K1055" s="501"/>
      <c r="L1055" s="478"/>
      <c r="M1055" s="618"/>
    </row>
    <row r="1056" spans="1:13" ht="20.100000000000001" customHeight="1">
      <c r="A1056" s="486"/>
      <c r="B1056" s="595">
        <v>1745.17</v>
      </c>
      <c r="C1056" s="817" t="s">
        <v>43</v>
      </c>
      <c r="D1056" s="492" t="s">
        <v>857</v>
      </c>
      <c r="E1056" s="457"/>
      <c r="F1056" s="505">
        <v>272.68400000000003</v>
      </c>
      <c r="G1056" s="501" t="s">
        <v>41</v>
      </c>
      <c r="H1056" s="506">
        <v>6.4</v>
      </c>
      <c r="I1056" s="478"/>
      <c r="J1056" s="478"/>
      <c r="K1056" s="501"/>
      <c r="L1056" s="478"/>
      <c r="M1056" s="618"/>
    </row>
    <row r="1057" spans="1:13" ht="20.100000000000001" customHeight="1">
      <c r="A1057" s="486"/>
      <c r="B1057" s="595">
        <v>463.68</v>
      </c>
      <c r="C1057" s="817" t="s">
        <v>43</v>
      </c>
      <c r="D1057" s="492" t="s">
        <v>858</v>
      </c>
      <c r="E1057" s="457"/>
      <c r="F1057" s="505">
        <v>72.45</v>
      </c>
      <c r="G1057" s="501" t="s">
        <v>41</v>
      </c>
      <c r="H1057" s="506">
        <v>6.4</v>
      </c>
      <c r="I1057" s="478"/>
      <c r="J1057" s="478"/>
      <c r="K1057" s="501"/>
      <c r="L1057" s="478"/>
      <c r="M1057" s="618"/>
    </row>
    <row r="1058" spans="1:13" ht="20.100000000000001" customHeight="1">
      <c r="A1058" s="486"/>
      <c r="B1058" s="595">
        <v>1486.01</v>
      </c>
      <c r="C1058" s="817" t="s">
        <v>43</v>
      </c>
      <c r="D1058" s="492" t="s">
        <v>859</v>
      </c>
      <c r="E1058" s="457"/>
      <c r="F1058" s="505">
        <v>232.19</v>
      </c>
      <c r="G1058" s="501" t="s">
        <v>41</v>
      </c>
      <c r="H1058" s="506">
        <v>6.4</v>
      </c>
      <c r="I1058" s="478"/>
      <c r="J1058" s="478"/>
      <c r="K1058" s="501"/>
      <c r="L1058" s="478"/>
      <c r="M1058" s="618"/>
    </row>
    <row r="1059" spans="1:13" ht="20.100000000000001" customHeight="1">
      <c r="A1059" s="486"/>
      <c r="B1059" s="595">
        <v>1079.1600000000001</v>
      </c>
      <c r="C1059" s="817" t="s">
        <v>43</v>
      </c>
      <c r="D1059" s="492" t="s">
        <v>860</v>
      </c>
      <c r="E1059" s="457"/>
      <c r="F1059" s="505">
        <v>168.619</v>
      </c>
      <c r="G1059" s="501" t="s">
        <v>41</v>
      </c>
      <c r="H1059" s="506">
        <v>6.4</v>
      </c>
      <c r="I1059" s="478"/>
      <c r="J1059" s="478"/>
      <c r="K1059" s="501"/>
      <c r="L1059" s="478"/>
      <c r="M1059" s="618"/>
    </row>
    <row r="1060" spans="1:13" ht="20.100000000000001" customHeight="1">
      <c r="A1060" s="486"/>
      <c r="B1060" s="595">
        <v>1316.17</v>
      </c>
      <c r="C1060" s="817" t="s">
        <v>43</v>
      </c>
      <c r="D1060" s="492" t="s">
        <v>861</v>
      </c>
      <c r="E1060" s="457"/>
      <c r="F1060" s="505">
        <v>205.65299999999999</v>
      </c>
      <c r="G1060" s="501" t="s">
        <v>41</v>
      </c>
      <c r="H1060" s="506">
        <v>6.4</v>
      </c>
      <c r="I1060" s="478"/>
      <c r="J1060" s="478"/>
      <c r="K1060" s="501"/>
      <c r="L1060" s="478"/>
      <c r="M1060" s="618"/>
    </row>
    <row r="1061" spans="1:13" ht="20.100000000000001" customHeight="1">
      <c r="A1061" s="486"/>
      <c r="B1061" s="595">
        <v>1840.23</v>
      </c>
      <c r="C1061" s="817" t="s">
        <v>43</v>
      </c>
      <c r="D1061" s="492" t="s">
        <v>862</v>
      </c>
      <c r="E1061" s="457"/>
      <c r="F1061" s="505">
        <v>287.536</v>
      </c>
      <c r="G1061" s="501" t="s">
        <v>41</v>
      </c>
      <c r="H1061" s="506">
        <v>6.4</v>
      </c>
      <c r="I1061" s="478"/>
      <c r="J1061" s="478"/>
      <c r="K1061" s="501"/>
      <c r="L1061" s="478"/>
      <c r="M1061" s="618"/>
    </row>
    <row r="1062" spans="1:13" ht="20.100000000000001" customHeight="1">
      <c r="A1062" s="486"/>
      <c r="B1062" s="595">
        <v>2366.33</v>
      </c>
      <c r="C1062" s="817" t="s">
        <v>43</v>
      </c>
      <c r="D1062" s="492" t="s">
        <v>886</v>
      </c>
      <c r="E1062" s="457"/>
      <c r="F1062" s="505">
        <v>369.74</v>
      </c>
      <c r="G1062" s="501" t="s">
        <v>41</v>
      </c>
      <c r="H1062" s="506">
        <v>6.4</v>
      </c>
      <c r="I1062" s="478"/>
      <c r="J1062" s="478"/>
      <c r="K1062" s="501"/>
      <c r="L1062" s="478"/>
      <c r="M1062" s="618"/>
    </row>
    <row r="1063" spans="1:13" ht="20.100000000000001" customHeight="1">
      <c r="A1063" s="486"/>
      <c r="B1063" s="595">
        <v>1308.21</v>
      </c>
      <c r="C1063" s="817" t="s">
        <v>43</v>
      </c>
      <c r="D1063" s="492" t="s">
        <v>866</v>
      </c>
      <c r="E1063" s="457"/>
      <c r="F1063" s="505">
        <v>204.40799999999999</v>
      </c>
      <c r="G1063" s="501" t="s">
        <v>41</v>
      </c>
      <c r="H1063" s="506">
        <v>6.4</v>
      </c>
      <c r="I1063" s="478"/>
      <c r="J1063" s="478"/>
      <c r="K1063" s="501"/>
      <c r="L1063" s="478"/>
      <c r="M1063" s="618"/>
    </row>
    <row r="1064" spans="1:13" ht="20.100000000000001" customHeight="1">
      <c r="A1064" s="486"/>
      <c r="B1064" s="595">
        <v>1534.89</v>
      </c>
      <c r="C1064" s="817" t="s">
        <v>43</v>
      </c>
      <c r="D1064" s="492" t="s">
        <v>867</v>
      </c>
      <c r="E1064" s="457"/>
      <c r="F1064" s="505">
        <v>239.828</v>
      </c>
      <c r="G1064" s="501" t="s">
        <v>41</v>
      </c>
      <c r="H1064" s="506">
        <v>6.4</v>
      </c>
      <c r="I1064" s="478"/>
      <c r="J1064" s="478"/>
      <c r="K1064" s="501"/>
      <c r="L1064" s="478"/>
      <c r="M1064" s="618"/>
    </row>
    <row r="1065" spans="1:13" ht="20.100000000000001" customHeight="1">
      <c r="A1065" s="486"/>
      <c r="B1065" s="595">
        <v>1491.05</v>
      </c>
      <c r="C1065" s="817" t="s">
        <v>43</v>
      </c>
      <c r="D1065" s="492" t="s">
        <v>868</v>
      </c>
      <c r="E1065" s="457"/>
      <c r="F1065" s="505">
        <v>232.977</v>
      </c>
      <c r="G1065" s="501" t="s">
        <v>41</v>
      </c>
      <c r="H1065" s="506">
        <v>6.4</v>
      </c>
      <c r="I1065" s="478"/>
      <c r="J1065" s="478"/>
      <c r="K1065" s="501"/>
      <c r="L1065" s="478"/>
      <c r="M1065" s="618"/>
    </row>
    <row r="1066" spans="1:13" ht="20.100000000000001" customHeight="1">
      <c r="A1066" s="486"/>
      <c r="B1066" s="595">
        <v>976.79</v>
      </c>
      <c r="C1066" s="817" t="s">
        <v>43</v>
      </c>
      <c r="D1066" s="492" t="s">
        <v>869</v>
      </c>
      <c r="E1066" s="457"/>
      <c r="F1066" s="505">
        <v>152.624</v>
      </c>
      <c r="G1066" s="501" t="s">
        <v>41</v>
      </c>
      <c r="H1066" s="506">
        <v>6.4</v>
      </c>
      <c r="I1066" s="478"/>
      <c r="J1066" s="478"/>
      <c r="K1066" s="501"/>
      <c r="L1066" s="478"/>
      <c r="M1066" s="618"/>
    </row>
    <row r="1067" spans="1:13" ht="20.100000000000001" customHeight="1">
      <c r="A1067" s="486"/>
      <c r="B1067" s="519">
        <v>76379.42</v>
      </c>
      <c r="C1067" s="495" t="s">
        <v>383</v>
      </c>
      <c r="D1067" s="496" t="s">
        <v>40</v>
      </c>
      <c r="E1067" s="457"/>
      <c r="F1067" s="520">
        <v>11712.630999999999</v>
      </c>
      <c r="G1067" s="478"/>
      <c r="H1067" s="501"/>
      <c r="I1067" s="678"/>
      <c r="J1067" s="678"/>
      <c r="K1067" s="587"/>
      <c r="L1067" s="478"/>
      <c r="M1067" s="618"/>
    </row>
    <row r="1068" spans="1:13" ht="20.100000000000001" customHeight="1">
      <c r="A1068" s="486"/>
      <c r="B1068" s="559"/>
      <c r="C1068" s="555"/>
      <c r="D1068" s="496"/>
      <c r="E1068" s="457"/>
      <c r="F1068" s="457"/>
      <c r="G1068" s="637"/>
      <c r="H1068" s="501"/>
      <c r="I1068" s="587"/>
      <c r="J1068" s="587"/>
      <c r="K1068" s="478"/>
      <c r="L1068" s="593"/>
      <c r="M1068" s="618"/>
    </row>
    <row r="1069" spans="1:13" ht="16.5" customHeight="1">
      <c r="A1069" s="486">
        <v>86</v>
      </c>
      <c r="B1069" s="488" t="s">
        <v>216</v>
      </c>
      <c r="C1069" s="1216" t="s">
        <v>814</v>
      </c>
      <c r="D1069" s="1216"/>
      <c r="E1069" s="1216"/>
      <c r="F1069" s="1216"/>
      <c r="G1069" s="1216"/>
      <c r="H1069" s="1216"/>
      <c r="I1069" s="1216"/>
      <c r="J1069" s="1216"/>
      <c r="K1069" s="1216"/>
      <c r="L1069" s="1216"/>
      <c r="M1069" s="464">
        <v>64666.79</v>
      </c>
    </row>
    <row r="1070" spans="1:13" ht="12" customHeight="1">
      <c r="A1070" s="486"/>
      <c r="B1070" s="498"/>
      <c r="C1070" s="499"/>
      <c r="D1070" s="492"/>
      <c r="E1070" s="457"/>
      <c r="F1070" s="609"/>
      <c r="G1070" s="501"/>
      <c r="H1070" s="668"/>
      <c r="I1070" s="501"/>
      <c r="J1070" s="501"/>
      <c r="K1070" s="587"/>
      <c r="L1070" s="478"/>
      <c r="M1070" s="618"/>
    </row>
    <row r="1071" spans="1:13" ht="20.100000000000001" customHeight="1">
      <c r="A1071" s="486"/>
      <c r="B1071" s="491"/>
      <c r="C1071" s="481"/>
      <c r="D1071" s="482"/>
      <c r="E1071" s="457"/>
      <c r="F1071" s="494" t="s">
        <v>30</v>
      </c>
      <c r="G1071" s="494"/>
      <c r="H1071" s="494" t="s">
        <v>212</v>
      </c>
      <c r="I1071" s="501"/>
      <c r="J1071" s="501"/>
      <c r="K1071" s="587"/>
      <c r="L1071" s="478"/>
      <c r="M1071" s="618"/>
    </row>
    <row r="1072" spans="1:13" ht="20.100000000000001" customHeight="1">
      <c r="A1072" s="486"/>
      <c r="B1072" s="634"/>
      <c r="C1072" s="817"/>
      <c r="D1072" s="482" t="s">
        <v>202</v>
      </c>
      <c r="E1072" s="457"/>
      <c r="F1072" s="505"/>
      <c r="G1072" s="501"/>
      <c r="H1072" s="506"/>
      <c r="I1072" s="501"/>
      <c r="J1072" s="501"/>
      <c r="K1072" s="587"/>
      <c r="L1072" s="478"/>
      <c r="M1072" s="618"/>
    </row>
    <row r="1073" spans="1:13" ht="20.100000000000001" customHeight="1">
      <c r="A1073" s="486"/>
      <c r="B1073" s="634"/>
      <c r="C1073" s="817"/>
      <c r="D1073" s="834" t="s">
        <v>854</v>
      </c>
      <c r="E1073" s="457"/>
      <c r="F1073" s="505"/>
      <c r="G1073" s="501"/>
      <c r="H1073" s="506"/>
      <c r="I1073" s="501"/>
      <c r="J1073" s="501"/>
      <c r="K1073" s="587"/>
      <c r="L1073" s="478"/>
      <c r="M1073" s="618"/>
    </row>
    <row r="1074" spans="1:13" ht="18" customHeight="1">
      <c r="A1074" s="486"/>
      <c r="B1074" s="595">
        <v>2289.0500000000002</v>
      </c>
      <c r="C1074" s="817" t="s">
        <v>43</v>
      </c>
      <c r="D1074" s="492" t="s">
        <v>840</v>
      </c>
      <c r="E1074" s="860"/>
      <c r="F1074" s="505">
        <v>423.899</v>
      </c>
      <c r="G1074" s="501" t="s">
        <v>41</v>
      </c>
      <c r="H1074" s="506">
        <v>5.4</v>
      </c>
      <c r="I1074" s="501"/>
      <c r="J1074" s="501"/>
      <c r="K1074" s="587"/>
      <c r="L1074" s="478"/>
      <c r="M1074" s="618"/>
    </row>
    <row r="1075" spans="1:13" ht="18" customHeight="1">
      <c r="A1075" s="486"/>
      <c r="B1075" s="595">
        <v>1997.13</v>
      </c>
      <c r="C1075" s="817" t="s">
        <v>43</v>
      </c>
      <c r="D1075" s="492" t="s">
        <v>841</v>
      </c>
      <c r="E1075" s="860"/>
      <c r="F1075" s="505">
        <v>369.839</v>
      </c>
      <c r="G1075" s="501" t="s">
        <v>41</v>
      </c>
      <c r="H1075" s="506">
        <v>5.4</v>
      </c>
      <c r="I1075" s="501"/>
      <c r="J1075" s="501"/>
      <c r="K1075" s="587"/>
      <c r="L1075" s="478"/>
      <c r="M1075" s="618"/>
    </row>
    <row r="1076" spans="1:13" ht="19.5" customHeight="1">
      <c r="A1076" s="486"/>
      <c r="B1076" s="595">
        <v>2579.56</v>
      </c>
      <c r="C1076" s="817" t="s">
        <v>43</v>
      </c>
      <c r="D1076" s="492" t="s">
        <v>842</v>
      </c>
      <c r="E1076" s="860"/>
      <c r="F1076" s="505">
        <v>477.69799999999998</v>
      </c>
      <c r="G1076" s="501" t="s">
        <v>41</v>
      </c>
      <c r="H1076" s="506">
        <v>5.4</v>
      </c>
      <c r="I1076" s="501"/>
      <c r="J1076" s="501"/>
      <c r="K1076" s="587"/>
      <c r="L1076" s="478"/>
      <c r="M1076" s="618"/>
    </row>
    <row r="1077" spans="1:13" ht="20.100000000000001" customHeight="1">
      <c r="A1077" s="486"/>
      <c r="B1077" s="595">
        <v>1116.3499999999999</v>
      </c>
      <c r="C1077" s="817" t="s">
        <v>43</v>
      </c>
      <c r="D1077" s="492" t="s">
        <v>843</v>
      </c>
      <c r="E1077" s="860"/>
      <c r="F1077" s="505">
        <v>206.732</v>
      </c>
      <c r="G1077" s="501" t="s">
        <v>41</v>
      </c>
      <c r="H1077" s="506">
        <v>5.4</v>
      </c>
      <c r="I1077" s="501"/>
      <c r="J1077" s="501"/>
      <c r="K1077" s="587"/>
      <c r="L1077" s="478"/>
      <c r="M1077" s="618"/>
    </row>
    <row r="1078" spans="1:13" ht="20.100000000000001" customHeight="1">
      <c r="A1078" s="486"/>
      <c r="B1078" s="595">
        <v>1118.1400000000001</v>
      </c>
      <c r="C1078" s="817" t="s">
        <v>43</v>
      </c>
      <c r="D1078" s="492" t="s">
        <v>844</v>
      </c>
      <c r="E1078" s="860"/>
      <c r="F1078" s="505">
        <v>207.06399999999999</v>
      </c>
      <c r="G1078" s="501" t="s">
        <v>41</v>
      </c>
      <c r="H1078" s="506">
        <v>5.4</v>
      </c>
      <c r="I1078" s="501"/>
      <c r="J1078" s="501"/>
      <c r="K1078" s="587"/>
      <c r="L1078" s="478"/>
      <c r="M1078" s="618"/>
    </row>
    <row r="1079" spans="1:13" ht="20.100000000000001" customHeight="1">
      <c r="A1079" s="486"/>
      <c r="B1079" s="595">
        <v>565.49</v>
      </c>
      <c r="C1079" s="817" t="s">
        <v>43</v>
      </c>
      <c r="D1079" s="492" t="s">
        <v>845</v>
      </c>
      <c r="E1079" s="860"/>
      <c r="F1079" s="505">
        <v>104.721</v>
      </c>
      <c r="G1079" s="501" t="s">
        <v>41</v>
      </c>
      <c r="H1079" s="506">
        <v>5.4</v>
      </c>
      <c r="I1079" s="501"/>
      <c r="J1079" s="501"/>
      <c r="K1079" s="587"/>
      <c r="L1079" s="478"/>
      <c r="M1079" s="618"/>
    </row>
    <row r="1080" spans="1:13" ht="20.100000000000001" customHeight="1">
      <c r="A1080" s="486"/>
      <c r="B1080" s="595">
        <v>1435.14</v>
      </c>
      <c r="C1080" s="817" t="s">
        <v>43</v>
      </c>
      <c r="D1080" s="492" t="s">
        <v>878</v>
      </c>
      <c r="E1080" s="860"/>
      <c r="F1080" s="505">
        <v>265.767</v>
      </c>
      <c r="G1080" s="501" t="s">
        <v>41</v>
      </c>
      <c r="H1080" s="506">
        <v>5.4</v>
      </c>
      <c r="I1080" s="501"/>
      <c r="J1080" s="501"/>
      <c r="K1080" s="587"/>
      <c r="L1080" s="478"/>
      <c r="M1080" s="618"/>
    </row>
    <row r="1081" spans="1:13" ht="20.100000000000001" customHeight="1">
      <c r="A1081" s="486"/>
      <c r="B1081" s="595">
        <v>1429.53</v>
      </c>
      <c r="C1081" s="817" t="s">
        <v>43</v>
      </c>
      <c r="D1081" s="492" t="s">
        <v>846</v>
      </c>
      <c r="E1081" s="860"/>
      <c r="F1081" s="505">
        <v>264.72800000000001</v>
      </c>
      <c r="G1081" s="501" t="s">
        <v>41</v>
      </c>
      <c r="H1081" s="506">
        <v>5.4</v>
      </c>
      <c r="I1081" s="478"/>
      <c r="J1081" s="478"/>
      <c r="K1081" s="501"/>
      <c r="L1081" s="478"/>
      <c r="M1081" s="618"/>
    </row>
    <row r="1082" spans="1:13" ht="20.100000000000001" customHeight="1">
      <c r="A1082" s="486"/>
      <c r="B1082" s="595">
        <v>853.53</v>
      </c>
      <c r="C1082" s="817" t="s">
        <v>43</v>
      </c>
      <c r="D1082" s="492" t="s">
        <v>847</v>
      </c>
      <c r="E1082" s="860"/>
      <c r="F1082" s="505">
        <v>193.98500000000001</v>
      </c>
      <c r="G1082" s="501" t="s">
        <v>41</v>
      </c>
      <c r="H1082" s="506">
        <v>4.4000000000000004</v>
      </c>
      <c r="I1082" s="478"/>
      <c r="J1082" s="478"/>
      <c r="K1082" s="501"/>
      <c r="L1082" s="478"/>
      <c r="M1082" s="618"/>
    </row>
    <row r="1083" spans="1:13" ht="20.100000000000001" customHeight="1">
      <c r="A1083" s="486"/>
      <c r="B1083" s="595">
        <v>4336.3900000000003</v>
      </c>
      <c r="C1083" s="817" t="s">
        <v>43</v>
      </c>
      <c r="D1083" s="492" t="s">
        <v>879</v>
      </c>
      <c r="E1083" s="860"/>
      <c r="F1083" s="505">
        <v>803.03700000000003</v>
      </c>
      <c r="G1083" s="501" t="s">
        <v>41</v>
      </c>
      <c r="H1083" s="506">
        <v>5.4</v>
      </c>
      <c r="I1083" s="478"/>
      <c r="J1083" s="478"/>
      <c r="K1083" s="501"/>
      <c r="L1083" s="478"/>
      <c r="M1083" s="618"/>
    </row>
    <row r="1084" spans="1:13" ht="20.100000000000001" customHeight="1">
      <c r="A1084" s="486"/>
      <c r="B1084" s="595">
        <v>153</v>
      </c>
      <c r="C1084" s="817" t="s">
        <v>43</v>
      </c>
      <c r="D1084" s="492" t="s">
        <v>887</v>
      </c>
      <c r="E1084" s="860"/>
      <c r="F1084" s="505">
        <v>45</v>
      </c>
      <c r="G1084" s="501" t="s">
        <v>41</v>
      </c>
      <c r="H1084" s="506">
        <v>3.4000000000000004</v>
      </c>
      <c r="I1084" s="478"/>
      <c r="J1084" s="478"/>
      <c r="K1084" s="501"/>
      <c r="L1084" s="478"/>
      <c r="M1084" s="618"/>
    </row>
    <row r="1085" spans="1:13" ht="20.100000000000001" customHeight="1">
      <c r="A1085" s="486"/>
      <c r="B1085" s="595">
        <v>3912.03</v>
      </c>
      <c r="C1085" s="817" t="s">
        <v>43</v>
      </c>
      <c r="D1085" s="492" t="s">
        <v>888</v>
      </c>
      <c r="E1085" s="860"/>
      <c r="F1085" s="505">
        <v>724.45</v>
      </c>
      <c r="G1085" s="501" t="s">
        <v>41</v>
      </c>
      <c r="H1085" s="506">
        <v>5.4</v>
      </c>
      <c r="I1085" s="478"/>
      <c r="J1085" s="478"/>
      <c r="K1085" s="501"/>
      <c r="L1085" s="478"/>
      <c r="M1085" s="618"/>
    </row>
    <row r="1086" spans="1:13" ht="20.100000000000001" customHeight="1">
      <c r="A1086" s="486"/>
      <c r="B1086" s="595">
        <v>1512</v>
      </c>
      <c r="C1086" s="817" t="s">
        <v>43</v>
      </c>
      <c r="D1086" s="492" t="s">
        <v>848</v>
      </c>
      <c r="E1086" s="860"/>
      <c r="F1086" s="505">
        <v>280</v>
      </c>
      <c r="G1086" s="501" t="s">
        <v>41</v>
      </c>
      <c r="H1086" s="506">
        <v>5.4</v>
      </c>
      <c r="I1086" s="478"/>
      <c r="J1086" s="478"/>
      <c r="K1086" s="501"/>
      <c r="L1086" s="478"/>
      <c r="M1086" s="618"/>
    </row>
    <row r="1087" spans="1:13" ht="20.100000000000001" customHeight="1">
      <c r="A1087" s="486"/>
      <c r="B1087" s="595">
        <v>819.88</v>
      </c>
      <c r="C1087" s="817" t="s">
        <v>43</v>
      </c>
      <c r="D1087" s="492" t="s">
        <v>849</v>
      </c>
      <c r="E1087" s="860"/>
      <c r="F1087" s="505">
        <v>151.83000000000001</v>
      </c>
      <c r="G1087" s="501" t="s">
        <v>41</v>
      </c>
      <c r="H1087" s="506">
        <v>5.4</v>
      </c>
      <c r="I1087" s="478"/>
      <c r="J1087" s="478"/>
      <c r="K1087" s="501"/>
      <c r="L1087" s="478"/>
      <c r="M1087" s="618"/>
    </row>
    <row r="1088" spans="1:13" ht="20.100000000000001" customHeight="1">
      <c r="A1088" s="486"/>
      <c r="B1088" s="595">
        <v>376.06</v>
      </c>
      <c r="C1088" s="817" t="s">
        <v>43</v>
      </c>
      <c r="D1088" s="492" t="s">
        <v>880</v>
      </c>
      <c r="E1088" s="860"/>
      <c r="F1088" s="505">
        <v>69.641999999999996</v>
      </c>
      <c r="G1088" s="501" t="s">
        <v>41</v>
      </c>
      <c r="H1088" s="506">
        <v>5.4</v>
      </c>
      <c r="I1088" s="478"/>
      <c r="J1088" s="478"/>
      <c r="K1088" s="501"/>
      <c r="L1088" s="478"/>
      <c r="M1088" s="618"/>
    </row>
    <row r="1089" spans="1:13" ht="20.100000000000001" customHeight="1">
      <c r="A1089" s="486"/>
      <c r="B1089" s="595">
        <v>1076.44</v>
      </c>
      <c r="C1089" s="817" t="s">
        <v>43</v>
      </c>
      <c r="D1089" s="492" t="s">
        <v>881</v>
      </c>
      <c r="E1089" s="860"/>
      <c r="F1089" s="505">
        <v>199.34199999999998</v>
      </c>
      <c r="G1089" s="501" t="s">
        <v>41</v>
      </c>
      <c r="H1089" s="506">
        <v>5.4</v>
      </c>
      <c r="I1089" s="478"/>
      <c r="J1089" s="478"/>
      <c r="K1089" s="501"/>
      <c r="L1089" s="478"/>
      <c r="M1089" s="618"/>
    </row>
    <row r="1090" spans="1:13" ht="20.100000000000001" customHeight="1">
      <c r="A1090" s="486"/>
      <c r="B1090" s="595">
        <v>1702.07</v>
      </c>
      <c r="C1090" s="817" t="s">
        <v>43</v>
      </c>
      <c r="D1090" s="492" t="s">
        <v>850</v>
      </c>
      <c r="E1090" s="860"/>
      <c r="F1090" s="505">
        <v>315.19900000000001</v>
      </c>
      <c r="G1090" s="501" t="s">
        <v>41</v>
      </c>
      <c r="H1090" s="506">
        <v>5.4</v>
      </c>
      <c r="I1090" s="478"/>
      <c r="J1090" s="478"/>
      <c r="K1090" s="501"/>
      <c r="L1090" s="478"/>
      <c r="M1090" s="618"/>
    </row>
    <row r="1091" spans="1:13" ht="20.100000000000001" customHeight="1">
      <c r="A1091" s="486"/>
      <c r="B1091" s="595">
        <v>629.58000000000004</v>
      </c>
      <c r="C1091" s="817" t="s">
        <v>43</v>
      </c>
      <c r="D1091" s="492" t="s">
        <v>851</v>
      </c>
      <c r="E1091" s="860"/>
      <c r="F1091" s="505">
        <v>116.59</v>
      </c>
      <c r="G1091" s="501" t="s">
        <v>41</v>
      </c>
      <c r="H1091" s="506">
        <v>5.4</v>
      </c>
      <c r="I1091" s="478"/>
      <c r="J1091" s="478"/>
      <c r="K1091" s="501"/>
      <c r="L1091" s="478"/>
      <c r="M1091" s="618"/>
    </row>
    <row r="1092" spans="1:13" ht="20.100000000000001" customHeight="1">
      <c r="A1092" s="486"/>
      <c r="B1092" s="595">
        <v>592.22</v>
      </c>
      <c r="C1092" s="817" t="s">
        <v>43</v>
      </c>
      <c r="D1092" s="492" t="s">
        <v>852</v>
      </c>
      <c r="E1092" s="860"/>
      <c r="F1092" s="505">
        <v>109.672</v>
      </c>
      <c r="G1092" s="501" t="s">
        <v>41</v>
      </c>
      <c r="H1092" s="506">
        <v>5.4</v>
      </c>
      <c r="I1092" s="478"/>
      <c r="J1092" s="478"/>
      <c r="K1092" s="501"/>
      <c r="L1092" s="478"/>
      <c r="M1092" s="618"/>
    </row>
    <row r="1093" spans="1:13" ht="20.100000000000001" customHeight="1">
      <c r="A1093" s="486"/>
      <c r="B1093" s="595">
        <v>912.64</v>
      </c>
      <c r="C1093" s="817" t="s">
        <v>43</v>
      </c>
      <c r="D1093" s="492" t="s">
        <v>853</v>
      </c>
      <c r="E1093" s="860"/>
      <c r="F1093" s="505">
        <v>169.00900000000001</v>
      </c>
      <c r="G1093" s="501" t="s">
        <v>41</v>
      </c>
      <c r="H1093" s="506">
        <v>5.4</v>
      </c>
      <c r="I1093" s="478"/>
      <c r="J1093" s="478"/>
      <c r="K1093" s="501"/>
      <c r="L1093" s="478"/>
      <c r="M1093" s="618"/>
    </row>
    <row r="1094" spans="1:13" ht="20.100000000000001" customHeight="1">
      <c r="A1094" s="486"/>
      <c r="B1094" s="595">
        <v>2368.81</v>
      </c>
      <c r="C1094" s="817" t="s">
        <v>43</v>
      </c>
      <c r="D1094" s="492" t="s">
        <v>882</v>
      </c>
      <c r="E1094" s="860"/>
      <c r="F1094" s="505">
        <v>438.66899999999998</v>
      </c>
      <c r="G1094" s="501" t="s">
        <v>41</v>
      </c>
      <c r="H1094" s="506">
        <v>5.4</v>
      </c>
      <c r="I1094" s="478"/>
      <c r="J1094" s="478"/>
      <c r="K1094" s="501"/>
      <c r="L1094" s="478"/>
      <c r="M1094" s="618"/>
    </row>
    <row r="1095" spans="1:13" ht="20.100000000000001" customHeight="1">
      <c r="A1095" s="486"/>
      <c r="B1095" s="595">
        <v>906.26</v>
      </c>
      <c r="C1095" s="817" t="s">
        <v>43</v>
      </c>
      <c r="D1095" s="492" t="s">
        <v>883</v>
      </c>
      <c r="E1095" s="860"/>
      <c r="F1095" s="505">
        <v>167.827</v>
      </c>
      <c r="G1095" s="501" t="s">
        <v>41</v>
      </c>
      <c r="H1095" s="506">
        <v>5.4</v>
      </c>
      <c r="I1095" s="478"/>
      <c r="J1095" s="478"/>
      <c r="K1095" s="501"/>
      <c r="L1095" s="478"/>
      <c r="M1095" s="618"/>
    </row>
    <row r="1096" spans="1:13" ht="20.100000000000001" customHeight="1">
      <c r="A1096" s="486"/>
      <c r="B1096" s="595">
        <v>500.75</v>
      </c>
      <c r="C1096" s="817" t="s">
        <v>43</v>
      </c>
      <c r="D1096" s="492" t="s">
        <v>884</v>
      </c>
      <c r="E1096" s="860"/>
      <c r="F1096" s="505">
        <v>147.28200000000001</v>
      </c>
      <c r="G1096" s="501" t="s">
        <v>41</v>
      </c>
      <c r="H1096" s="506">
        <v>3.4000000000000004</v>
      </c>
      <c r="I1096" s="478"/>
      <c r="J1096" s="478"/>
      <c r="K1096" s="501"/>
      <c r="L1096" s="478"/>
      <c r="M1096" s="618"/>
    </row>
    <row r="1097" spans="1:13" ht="20.100000000000001" customHeight="1">
      <c r="A1097" s="486"/>
      <c r="B1097" s="595">
        <v>539.88</v>
      </c>
      <c r="C1097" s="817" t="s">
        <v>43</v>
      </c>
      <c r="D1097" s="492" t="s">
        <v>885</v>
      </c>
      <c r="E1097" s="860"/>
      <c r="F1097" s="505">
        <v>122.702</v>
      </c>
      <c r="G1097" s="501" t="s">
        <v>41</v>
      </c>
      <c r="H1097" s="506">
        <v>4.4000000000000004</v>
      </c>
      <c r="I1097" s="478"/>
      <c r="J1097" s="478"/>
      <c r="K1097" s="501"/>
      <c r="L1097" s="478"/>
      <c r="M1097" s="618"/>
    </row>
    <row r="1098" spans="1:13" ht="20.100000000000001" customHeight="1">
      <c r="A1098" s="486"/>
      <c r="B1098" s="595">
        <v>3776</v>
      </c>
      <c r="C1098" s="817" t="s">
        <v>43</v>
      </c>
      <c r="D1098" s="492" t="s">
        <v>1376</v>
      </c>
      <c r="E1098" s="860"/>
      <c r="F1098" s="505">
        <v>590</v>
      </c>
      <c r="G1098" s="501" t="s">
        <v>41</v>
      </c>
      <c r="H1098" s="506">
        <v>6.4</v>
      </c>
      <c r="I1098" s="1182"/>
      <c r="J1098" s="1182"/>
      <c r="K1098" s="501"/>
      <c r="L1098" s="1182"/>
      <c r="M1098" s="618"/>
    </row>
    <row r="1099" spans="1:13" ht="20.100000000000001" customHeight="1">
      <c r="A1099" s="486"/>
      <c r="B1099" s="595">
        <v>9792</v>
      </c>
      <c r="C1099" s="817" t="s">
        <v>43</v>
      </c>
      <c r="D1099" s="492" t="s">
        <v>1377</v>
      </c>
      <c r="E1099" s="860"/>
      <c r="F1099" s="505">
        <v>1530</v>
      </c>
      <c r="G1099" s="501" t="s">
        <v>41</v>
      </c>
      <c r="H1099" s="506">
        <v>6.4</v>
      </c>
      <c r="I1099" s="1182"/>
      <c r="J1099" s="1182"/>
      <c r="K1099" s="501"/>
      <c r="L1099" s="1182"/>
      <c r="M1099" s="618"/>
    </row>
    <row r="1100" spans="1:13" ht="20.100000000000001" customHeight="1">
      <c r="A1100" s="486"/>
      <c r="B1100" s="595"/>
      <c r="C1100" s="817"/>
      <c r="D1100" s="492"/>
      <c r="E1100" s="457"/>
      <c r="F1100" s="505"/>
      <c r="G1100" s="501"/>
      <c r="H1100" s="506"/>
      <c r="I1100" s="852"/>
      <c r="J1100" s="852"/>
      <c r="K1100" s="501"/>
      <c r="L1100" s="852"/>
      <c r="M1100" s="618"/>
    </row>
    <row r="1101" spans="1:13" ht="20.100000000000001" customHeight="1">
      <c r="A1101" s="486"/>
      <c r="B1101" s="595"/>
      <c r="C1101" s="817"/>
      <c r="D1101" s="834" t="s">
        <v>855</v>
      </c>
      <c r="E1101" s="457"/>
      <c r="F1101" s="505"/>
      <c r="G1101" s="501"/>
      <c r="H1101" s="506"/>
      <c r="I1101" s="478"/>
      <c r="J1101" s="478"/>
      <c r="K1101" s="501"/>
      <c r="L1101" s="478"/>
      <c r="M1101" s="618"/>
    </row>
    <row r="1102" spans="1:13" ht="20.100000000000001" customHeight="1">
      <c r="A1102" s="486"/>
      <c r="B1102" s="595">
        <v>1268.1400000000001</v>
      </c>
      <c r="C1102" s="817" t="s">
        <v>43</v>
      </c>
      <c r="D1102" s="492" t="s">
        <v>856</v>
      </c>
      <c r="E1102" s="457"/>
      <c r="F1102" s="505">
        <v>234.84100000000001</v>
      </c>
      <c r="G1102" s="501" t="s">
        <v>41</v>
      </c>
      <c r="H1102" s="506">
        <v>5.4</v>
      </c>
      <c r="I1102" s="478"/>
      <c r="J1102" s="478"/>
      <c r="K1102" s="501"/>
      <c r="L1102" s="478"/>
      <c r="M1102" s="618"/>
    </row>
    <row r="1103" spans="1:13" ht="20.100000000000001" customHeight="1">
      <c r="A1103" s="486"/>
      <c r="B1103" s="595">
        <v>1963.71</v>
      </c>
      <c r="C1103" s="817" t="s">
        <v>43</v>
      </c>
      <c r="D1103" s="492" t="s">
        <v>864</v>
      </c>
      <c r="E1103" s="457"/>
      <c r="F1103" s="505">
        <v>363.65</v>
      </c>
      <c r="G1103" s="501" t="s">
        <v>41</v>
      </c>
      <c r="H1103" s="506">
        <v>5.4</v>
      </c>
      <c r="I1103" s="478"/>
      <c r="J1103" s="478"/>
      <c r="K1103" s="501"/>
      <c r="L1103" s="478"/>
      <c r="M1103" s="618"/>
    </row>
    <row r="1104" spans="1:13" ht="20.100000000000001" customHeight="1">
      <c r="A1104" s="486"/>
      <c r="B1104" s="595">
        <v>976.03</v>
      </c>
      <c r="C1104" s="817" t="s">
        <v>43</v>
      </c>
      <c r="D1104" s="492" t="s">
        <v>865</v>
      </c>
      <c r="E1104" s="457"/>
      <c r="F1104" s="505">
        <v>180.74700000000001</v>
      </c>
      <c r="G1104" s="501" t="s">
        <v>41</v>
      </c>
      <c r="H1104" s="506">
        <v>5.4</v>
      </c>
      <c r="I1104" s="478"/>
      <c r="J1104" s="478"/>
      <c r="K1104" s="501"/>
      <c r="L1104" s="478"/>
      <c r="M1104" s="618"/>
    </row>
    <row r="1105" spans="1:13" ht="20.100000000000001" customHeight="1">
      <c r="A1105" s="486"/>
      <c r="B1105" s="595">
        <v>1472.49</v>
      </c>
      <c r="C1105" s="817" t="s">
        <v>43</v>
      </c>
      <c r="D1105" s="492" t="s">
        <v>857</v>
      </c>
      <c r="E1105" s="457"/>
      <c r="F1105" s="505">
        <v>272.68400000000003</v>
      </c>
      <c r="G1105" s="501" t="s">
        <v>41</v>
      </c>
      <c r="H1105" s="506">
        <v>5.4</v>
      </c>
      <c r="I1105" s="478"/>
      <c r="J1105" s="478"/>
      <c r="K1105" s="501"/>
      <c r="L1105" s="478"/>
      <c r="M1105" s="618"/>
    </row>
    <row r="1106" spans="1:13" ht="20.100000000000001" customHeight="1">
      <c r="A1106" s="486"/>
      <c r="B1106" s="595">
        <v>391.23</v>
      </c>
      <c r="C1106" s="817" t="s">
        <v>43</v>
      </c>
      <c r="D1106" s="492" t="s">
        <v>858</v>
      </c>
      <c r="E1106" s="457"/>
      <c r="F1106" s="505">
        <v>72.45</v>
      </c>
      <c r="G1106" s="501" t="s">
        <v>41</v>
      </c>
      <c r="H1106" s="506">
        <v>5.4</v>
      </c>
      <c r="I1106" s="478"/>
      <c r="J1106" s="478"/>
      <c r="K1106" s="501"/>
      <c r="L1106" s="478"/>
      <c r="M1106" s="618"/>
    </row>
    <row r="1107" spans="1:13" ht="20.100000000000001" customHeight="1">
      <c r="A1107" s="486"/>
      <c r="B1107" s="595">
        <v>1253.82</v>
      </c>
      <c r="C1107" s="817" t="s">
        <v>43</v>
      </c>
      <c r="D1107" s="492" t="s">
        <v>859</v>
      </c>
      <c r="E1107" s="457"/>
      <c r="F1107" s="505">
        <v>232.19</v>
      </c>
      <c r="G1107" s="501" t="s">
        <v>41</v>
      </c>
      <c r="H1107" s="506">
        <v>5.4</v>
      </c>
      <c r="I1107" s="478"/>
      <c r="J1107" s="478"/>
      <c r="K1107" s="501"/>
      <c r="L1107" s="478"/>
      <c r="M1107" s="618"/>
    </row>
    <row r="1108" spans="1:13" ht="20.100000000000001" customHeight="1">
      <c r="A1108" s="486"/>
      <c r="B1108" s="595">
        <v>910.54</v>
      </c>
      <c r="C1108" s="817" t="s">
        <v>43</v>
      </c>
      <c r="D1108" s="492" t="s">
        <v>860</v>
      </c>
      <c r="E1108" s="457"/>
      <c r="F1108" s="505">
        <v>168.619</v>
      </c>
      <c r="G1108" s="501" t="s">
        <v>41</v>
      </c>
      <c r="H1108" s="506">
        <v>5.4</v>
      </c>
      <c r="I1108" s="478"/>
      <c r="J1108" s="478"/>
      <c r="K1108" s="501"/>
      <c r="L1108" s="478"/>
      <c r="M1108" s="618"/>
    </row>
    <row r="1109" spans="1:13" ht="20.100000000000001" customHeight="1">
      <c r="A1109" s="486"/>
      <c r="B1109" s="595">
        <v>1110.52</v>
      </c>
      <c r="C1109" s="817" t="s">
        <v>43</v>
      </c>
      <c r="D1109" s="492" t="s">
        <v>861</v>
      </c>
      <c r="E1109" s="457"/>
      <c r="F1109" s="505">
        <v>205.65299999999999</v>
      </c>
      <c r="G1109" s="501" t="s">
        <v>41</v>
      </c>
      <c r="H1109" s="506">
        <v>5.4</v>
      </c>
      <c r="I1109" s="478"/>
      <c r="J1109" s="478"/>
      <c r="K1109" s="501"/>
      <c r="L1109" s="478"/>
      <c r="M1109" s="618"/>
    </row>
    <row r="1110" spans="1:13" ht="20.100000000000001" customHeight="1">
      <c r="A1110" s="486"/>
      <c r="B1110" s="595">
        <v>1552.69</v>
      </c>
      <c r="C1110" s="817" t="s">
        <v>43</v>
      </c>
      <c r="D1110" s="492" t="s">
        <v>862</v>
      </c>
      <c r="E1110" s="457"/>
      <c r="F1110" s="505">
        <v>287.536</v>
      </c>
      <c r="G1110" s="501" t="s">
        <v>41</v>
      </c>
      <c r="H1110" s="506">
        <v>5.4</v>
      </c>
      <c r="I1110" s="478"/>
      <c r="J1110" s="478"/>
      <c r="K1110" s="501"/>
      <c r="L1110" s="478"/>
      <c r="M1110" s="618"/>
    </row>
    <row r="1111" spans="1:13" ht="20.100000000000001" customHeight="1">
      <c r="A1111" s="486"/>
      <c r="B1111" s="595">
        <v>1996.59</v>
      </c>
      <c r="C1111" s="817" t="s">
        <v>43</v>
      </c>
      <c r="D1111" s="492" t="s">
        <v>886</v>
      </c>
      <c r="E1111" s="457"/>
      <c r="F1111" s="505">
        <v>369.74</v>
      </c>
      <c r="G1111" s="501" t="s">
        <v>41</v>
      </c>
      <c r="H1111" s="506">
        <v>5.4</v>
      </c>
      <c r="I1111" s="478"/>
      <c r="J1111" s="478"/>
      <c r="K1111" s="501"/>
      <c r="L1111" s="478"/>
      <c r="M1111" s="618"/>
    </row>
    <row r="1112" spans="1:13" ht="20.100000000000001" customHeight="1">
      <c r="A1112" s="486"/>
      <c r="B1112" s="595">
        <v>1103.8</v>
      </c>
      <c r="C1112" s="817" t="s">
        <v>43</v>
      </c>
      <c r="D1112" s="492" t="s">
        <v>866</v>
      </c>
      <c r="E1112" s="457"/>
      <c r="F1112" s="505">
        <v>204.40799999999999</v>
      </c>
      <c r="G1112" s="501" t="s">
        <v>41</v>
      </c>
      <c r="H1112" s="506">
        <v>5.4</v>
      </c>
      <c r="I1112" s="478"/>
      <c r="J1112" s="478"/>
      <c r="K1112" s="501"/>
      <c r="L1112" s="478"/>
      <c r="M1112" s="618"/>
    </row>
    <row r="1113" spans="1:13" ht="20.100000000000001" customHeight="1">
      <c r="A1113" s="486"/>
      <c r="B1113" s="595">
        <v>1295.07</v>
      </c>
      <c r="C1113" s="817" t="s">
        <v>43</v>
      </c>
      <c r="D1113" s="492" t="s">
        <v>867</v>
      </c>
      <c r="E1113" s="457"/>
      <c r="F1113" s="505">
        <v>239.828</v>
      </c>
      <c r="G1113" s="501" t="s">
        <v>41</v>
      </c>
      <c r="H1113" s="506">
        <v>5.4</v>
      </c>
      <c r="I1113" s="478"/>
      <c r="J1113" s="478"/>
      <c r="K1113" s="501"/>
      <c r="L1113" s="478"/>
      <c r="M1113" s="618"/>
    </row>
    <row r="1114" spans="1:13" ht="20.100000000000001" customHeight="1">
      <c r="A1114" s="486"/>
      <c r="B1114" s="595">
        <v>1258.07</v>
      </c>
      <c r="C1114" s="817" t="s">
        <v>43</v>
      </c>
      <c r="D1114" s="492" t="s">
        <v>868</v>
      </c>
      <c r="E1114" s="457"/>
      <c r="F1114" s="505">
        <v>232.977</v>
      </c>
      <c r="G1114" s="501" t="s">
        <v>41</v>
      </c>
      <c r="H1114" s="506">
        <v>5.4</v>
      </c>
      <c r="I1114" s="478"/>
      <c r="J1114" s="478"/>
      <c r="K1114" s="501"/>
      <c r="L1114" s="478"/>
      <c r="M1114" s="618"/>
    </row>
    <row r="1115" spans="1:13" ht="20.100000000000001" customHeight="1">
      <c r="A1115" s="486"/>
      <c r="B1115" s="595">
        <v>824.16</v>
      </c>
      <c r="C1115" s="817" t="s">
        <v>43</v>
      </c>
      <c r="D1115" s="492" t="s">
        <v>869</v>
      </c>
      <c r="E1115" s="457"/>
      <c r="F1115" s="505">
        <v>152.624</v>
      </c>
      <c r="G1115" s="501" t="s">
        <v>41</v>
      </c>
      <c r="H1115" s="506">
        <v>5.4</v>
      </c>
      <c r="I1115" s="478"/>
      <c r="J1115" s="478"/>
      <c r="K1115" s="501"/>
      <c r="L1115" s="478"/>
      <c r="M1115" s="618"/>
    </row>
    <row r="1116" spans="1:13" ht="20.100000000000001" customHeight="1">
      <c r="A1116" s="486"/>
      <c r="B1116" s="595"/>
      <c r="C1116" s="817"/>
      <c r="D1116" s="492"/>
      <c r="E1116" s="457"/>
      <c r="F1116" s="505"/>
      <c r="G1116" s="501"/>
      <c r="H1116" s="506"/>
      <c r="I1116" s="1157"/>
      <c r="J1116" s="1157"/>
      <c r="K1116" s="501"/>
      <c r="L1116" s="1157"/>
      <c r="M1116" s="618"/>
    </row>
    <row r="1117" spans="1:13" ht="20.100000000000001" customHeight="1">
      <c r="A1117" s="486"/>
      <c r="B1117" s="519">
        <v>64666.79</v>
      </c>
      <c r="C1117" s="495" t="s">
        <v>383</v>
      </c>
      <c r="D1117" s="496" t="s">
        <v>40</v>
      </c>
      <c r="E1117" s="457"/>
      <c r="F1117" s="520">
        <v>11712.630999999999</v>
      </c>
      <c r="G1117" s="501"/>
      <c r="H1117" s="506"/>
      <c r="I1117" s="501"/>
      <c r="J1117" s="501"/>
      <c r="K1117" s="587"/>
      <c r="L1117" s="478"/>
      <c r="M1117" s="618"/>
    </row>
    <row r="1118" spans="1:13" ht="20.100000000000001" customHeight="1">
      <c r="A1118" s="486"/>
      <c r="B1118" s="490"/>
      <c r="C1118" s="555"/>
      <c r="D1118" s="496"/>
      <c r="E1118" s="457"/>
      <c r="F1118" s="609"/>
      <c r="G1118" s="501"/>
      <c r="H1118" s="506"/>
      <c r="I1118" s="501"/>
      <c r="J1118" s="501"/>
      <c r="K1118" s="587"/>
      <c r="L1118" s="478"/>
      <c r="M1118" s="618"/>
    </row>
    <row r="1119" spans="1:13" ht="20.100000000000001" customHeight="1">
      <c r="A1119" s="486"/>
      <c r="B1119" s="490"/>
      <c r="C1119" s="555"/>
      <c r="D1119" s="496"/>
      <c r="E1119" s="457"/>
      <c r="F1119" s="609"/>
      <c r="G1119" s="501"/>
      <c r="H1119" s="668"/>
      <c r="I1119" s="501"/>
      <c r="J1119" s="501"/>
      <c r="K1119" s="587"/>
      <c r="L1119" s="478"/>
      <c r="M1119" s="618"/>
    </row>
    <row r="1120" spans="1:13" ht="24.75" customHeight="1">
      <c r="A1120" s="486">
        <v>87</v>
      </c>
      <c r="B1120" s="488" t="s">
        <v>217</v>
      </c>
      <c r="C1120" s="1216" t="s">
        <v>732</v>
      </c>
      <c r="D1120" s="1216"/>
      <c r="E1120" s="1216"/>
      <c r="F1120" s="1216"/>
      <c r="G1120" s="1216"/>
      <c r="H1120" s="1216"/>
      <c r="I1120" s="1216"/>
      <c r="J1120" s="1216"/>
      <c r="K1120" s="1216"/>
      <c r="L1120" s="1216"/>
      <c r="M1120" s="464">
        <v>76379.42</v>
      </c>
    </row>
    <row r="1121" spans="1:13">
      <c r="A1121" s="486"/>
      <c r="B1121" s="498"/>
      <c r="C1121" s="499"/>
      <c r="D1121" s="492"/>
      <c r="E1121" s="457"/>
      <c r="F1121" s="609"/>
      <c r="G1121" s="501"/>
      <c r="H1121" s="668"/>
      <c r="I1121" s="501"/>
      <c r="J1121" s="501"/>
      <c r="K1121" s="587"/>
      <c r="L1121" s="478"/>
      <c r="M1121" s="618"/>
    </row>
    <row r="1122" spans="1:13" ht="15.75">
      <c r="A1122" s="486"/>
      <c r="B1122" s="491"/>
      <c r="C1122" s="481"/>
      <c r="D1122" s="482"/>
      <c r="E1122" s="457"/>
      <c r="F1122" s="494" t="s">
        <v>30</v>
      </c>
      <c r="G1122" s="1232" t="s">
        <v>218</v>
      </c>
      <c r="H1122" s="1232"/>
      <c r="I1122" s="1232"/>
      <c r="J1122" s="501"/>
      <c r="K1122" s="587"/>
      <c r="L1122" s="478"/>
      <c r="M1122" s="618"/>
    </row>
    <row r="1123" spans="1:13" ht="20.100000000000001" customHeight="1">
      <c r="A1123" s="486"/>
      <c r="B1123" s="634"/>
      <c r="C1123" s="817"/>
      <c r="D1123" s="482" t="s">
        <v>202</v>
      </c>
      <c r="E1123" s="457"/>
      <c r="F1123" s="505"/>
      <c r="G1123" s="501"/>
      <c r="H1123" s="506"/>
      <c r="I1123" s="501"/>
      <c r="J1123" s="501"/>
      <c r="K1123" s="587"/>
      <c r="L1123" s="478"/>
      <c r="M1123" s="618"/>
    </row>
    <row r="1124" spans="1:13" ht="20.100000000000001" customHeight="1">
      <c r="A1124" s="486"/>
      <c r="B1124" s="634"/>
      <c r="C1124" s="817"/>
      <c r="D1124" s="834" t="s">
        <v>854</v>
      </c>
      <c r="E1124" s="457"/>
      <c r="F1124" s="505"/>
      <c r="G1124" s="501"/>
      <c r="H1124" s="506"/>
      <c r="I1124" s="501"/>
      <c r="J1124" s="501"/>
      <c r="K1124" s="587"/>
      <c r="L1124" s="478"/>
      <c r="M1124" s="618"/>
    </row>
    <row r="1125" spans="1:13" ht="20.100000000000001" customHeight="1">
      <c r="A1125" s="486"/>
      <c r="B1125" s="595">
        <v>2712.95</v>
      </c>
      <c r="C1125" s="817" t="s">
        <v>43</v>
      </c>
      <c r="D1125" s="492" t="s">
        <v>840</v>
      </c>
      <c r="E1125" s="457"/>
      <c r="F1125" s="505">
        <v>423.899</v>
      </c>
      <c r="G1125" s="501" t="s">
        <v>41</v>
      </c>
      <c r="H1125" s="506">
        <v>6.4</v>
      </c>
      <c r="I1125" s="501"/>
      <c r="J1125" s="501"/>
      <c r="K1125" s="587"/>
      <c r="L1125" s="478"/>
      <c r="M1125" s="618"/>
    </row>
    <row r="1126" spans="1:13" ht="20.100000000000001" customHeight="1">
      <c r="A1126" s="486"/>
      <c r="B1126" s="595">
        <v>2366.96</v>
      </c>
      <c r="C1126" s="817" t="s">
        <v>43</v>
      </c>
      <c r="D1126" s="492" t="s">
        <v>841</v>
      </c>
      <c r="E1126" s="457"/>
      <c r="F1126" s="505">
        <v>369.839</v>
      </c>
      <c r="G1126" s="501" t="s">
        <v>41</v>
      </c>
      <c r="H1126" s="506">
        <v>6.4</v>
      </c>
      <c r="I1126" s="501"/>
      <c r="J1126" s="501"/>
      <c r="K1126" s="587"/>
      <c r="L1126" s="478"/>
      <c r="M1126" s="618"/>
    </row>
    <row r="1127" spans="1:13" ht="20.100000000000001" customHeight="1">
      <c r="A1127" s="486"/>
      <c r="B1127" s="595">
        <v>3057.26</v>
      </c>
      <c r="C1127" s="817" t="s">
        <v>43</v>
      </c>
      <c r="D1127" s="492" t="s">
        <v>842</v>
      </c>
      <c r="E1127" s="457"/>
      <c r="F1127" s="505">
        <v>477.69799999999998</v>
      </c>
      <c r="G1127" s="501" t="s">
        <v>41</v>
      </c>
      <c r="H1127" s="506">
        <v>6.4</v>
      </c>
      <c r="I1127" s="501"/>
      <c r="J1127" s="501"/>
      <c r="K1127" s="587"/>
      <c r="L1127" s="478"/>
      <c r="M1127" s="618"/>
    </row>
    <row r="1128" spans="1:13" ht="20.100000000000001" customHeight="1">
      <c r="A1128" s="486"/>
      <c r="B1128" s="595">
        <v>1323.08</v>
      </c>
      <c r="C1128" s="817" t="s">
        <v>43</v>
      </c>
      <c r="D1128" s="492" t="s">
        <v>843</v>
      </c>
      <c r="E1128" s="457"/>
      <c r="F1128" s="505">
        <v>206.732</v>
      </c>
      <c r="G1128" s="501" t="s">
        <v>41</v>
      </c>
      <c r="H1128" s="506">
        <v>6.4</v>
      </c>
      <c r="I1128" s="501"/>
      <c r="J1128" s="501"/>
      <c r="K1128" s="587"/>
      <c r="L1128" s="478"/>
      <c r="M1128" s="618"/>
    </row>
    <row r="1129" spans="1:13" ht="20.100000000000001" customHeight="1">
      <c r="A1129" s="486"/>
      <c r="B1129" s="595">
        <v>1325.2</v>
      </c>
      <c r="C1129" s="817" t="s">
        <v>43</v>
      </c>
      <c r="D1129" s="492" t="s">
        <v>844</v>
      </c>
      <c r="E1129" s="457"/>
      <c r="F1129" s="505">
        <v>207.06399999999999</v>
      </c>
      <c r="G1129" s="501" t="s">
        <v>41</v>
      </c>
      <c r="H1129" s="506">
        <v>6.4</v>
      </c>
      <c r="I1129" s="501"/>
      <c r="J1129" s="501"/>
      <c r="K1129" s="587"/>
      <c r="L1129" s="478"/>
      <c r="M1129" s="618"/>
    </row>
    <row r="1130" spans="1:13" ht="20.100000000000001" customHeight="1">
      <c r="A1130" s="486"/>
      <c r="B1130" s="595">
        <v>670.21</v>
      </c>
      <c r="C1130" s="817" t="s">
        <v>43</v>
      </c>
      <c r="D1130" s="492" t="s">
        <v>845</v>
      </c>
      <c r="E1130" s="457"/>
      <c r="F1130" s="505">
        <v>104.721</v>
      </c>
      <c r="G1130" s="501" t="s">
        <v>41</v>
      </c>
      <c r="H1130" s="506">
        <v>6.4</v>
      </c>
      <c r="I1130" s="501"/>
      <c r="J1130" s="501"/>
      <c r="K1130" s="587"/>
      <c r="L1130" s="478"/>
      <c r="M1130" s="618"/>
    </row>
    <row r="1131" spans="1:13" ht="20.100000000000001" customHeight="1">
      <c r="A1131" s="486"/>
      <c r="B1131" s="595">
        <v>1700.9</v>
      </c>
      <c r="C1131" s="817" t="s">
        <v>43</v>
      </c>
      <c r="D1131" s="492" t="s">
        <v>878</v>
      </c>
      <c r="E1131" s="457"/>
      <c r="F1131" s="505">
        <v>265.767</v>
      </c>
      <c r="G1131" s="501" t="s">
        <v>41</v>
      </c>
      <c r="H1131" s="506">
        <v>6.4</v>
      </c>
      <c r="I1131" s="501"/>
      <c r="J1131" s="501"/>
      <c r="K1131" s="587"/>
      <c r="L1131" s="478"/>
      <c r="M1131" s="618"/>
    </row>
    <row r="1132" spans="1:13" ht="20.100000000000001" customHeight="1">
      <c r="A1132" s="486"/>
      <c r="B1132" s="595">
        <v>1694.25</v>
      </c>
      <c r="C1132" s="817" t="s">
        <v>43</v>
      </c>
      <c r="D1132" s="492" t="s">
        <v>846</v>
      </c>
      <c r="E1132" s="457"/>
      <c r="F1132" s="505">
        <v>264.72800000000001</v>
      </c>
      <c r="G1132" s="501" t="s">
        <v>41</v>
      </c>
      <c r="H1132" s="506">
        <v>6.4</v>
      </c>
      <c r="I1132" s="478"/>
      <c r="J1132" s="478"/>
      <c r="K1132" s="501"/>
      <c r="L1132" s="478"/>
      <c r="M1132" s="618"/>
    </row>
    <row r="1133" spans="1:13" ht="20.100000000000001" customHeight="1">
      <c r="A1133" s="486"/>
      <c r="B1133" s="595">
        <v>1047.51</v>
      </c>
      <c r="C1133" s="817" t="s">
        <v>43</v>
      </c>
      <c r="D1133" s="492" t="s">
        <v>847</v>
      </c>
      <c r="E1133" s="457"/>
      <c r="F1133" s="505">
        <v>193.98500000000001</v>
      </c>
      <c r="G1133" s="501" t="s">
        <v>41</v>
      </c>
      <c r="H1133" s="506">
        <v>5.4</v>
      </c>
      <c r="I1133" s="478"/>
      <c r="J1133" s="478"/>
      <c r="K1133" s="501"/>
      <c r="L1133" s="478"/>
      <c r="M1133" s="618"/>
    </row>
    <row r="1134" spans="1:13" ht="20.100000000000001" customHeight="1">
      <c r="A1134" s="486"/>
      <c r="B1134" s="595">
        <v>5139.43</v>
      </c>
      <c r="C1134" s="817" t="s">
        <v>43</v>
      </c>
      <c r="D1134" s="492" t="s">
        <v>879</v>
      </c>
      <c r="E1134" s="457"/>
      <c r="F1134" s="505">
        <v>803.03700000000003</v>
      </c>
      <c r="G1134" s="501" t="s">
        <v>41</v>
      </c>
      <c r="H1134" s="506">
        <v>6.4</v>
      </c>
      <c r="I1134" s="478"/>
      <c r="J1134" s="478"/>
      <c r="K1134" s="501"/>
      <c r="L1134" s="478"/>
      <c r="M1134" s="618"/>
    </row>
    <row r="1135" spans="1:13" ht="20.100000000000001" customHeight="1">
      <c r="A1135" s="486"/>
      <c r="B1135" s="595">
        <v>198</v>
      </c>
      <c r="C1135" s="817" t="s">
        <v>43</v>
      </c>
      <c r="D1135" s="492" t="s">
        <v>887</v>
      </c>
      <c r="E1135" s="457"/>
      <c r="F1135" s="505">
        <v>45</v>
      </c>
      <c r="G1135" s="501" t="s">
        <v>41</v>
      </c>
      <c r="H1135" s="506">
        <v>4.4000000000000004</v>
      </c>
      <c r="I1135" s="478"/>
      <c r="J1135" s="478"/>
      <c r="K1135" s="501"/>
      <c r="L1135" s="478"/>
      <c r="M1135" s="618"/>
    </row>
    <row r="1136" spans="1:13" ht="20.100000000000001" customHeight="1">
      <c r="A1136" s="486"/>
      <c r="B1136" s="595">
        <v>4636.4799999999996</v>
      </c>
      <c r="C1136" s="817" t="s">
        <v>43</v>
      </c>
      <c r="D1136" s="492" t="s">
        <v>888</v>
      </c>
      <c r="E1136" s="457"/>
      <c r="F1136" s="505">
        <v>724.45</v>
      </c>
      <c r="G1136" s="501" t="s">
        <v>41</v>
      </c>
      <c r="H1136" s="506">
        <v>6.4</v>
      </c>
      <c r="I1136" s="478"/>
      <c r="J1136" s="478"/>
      <c r="K1136" s="501"/>
      <c r="L1136" s="478"/>
      <c r="M1136" s="618"/>
    </row>
    <row r="1137" spans="1:13" ht="20.100000000000001" customHeight="1">
      <c r="A1137" s="486"/>
      <c r="B1137" s="595">
        <v>1792</v>
      </c>
      <c r="C1137" s="817" t="s">
        <v>43</v>
      </c>
      <c r="D1137" s="492" t="s">
        <v>848</v>
      </c>
      <c r="E1137" s="457"/>
      <c r="F1137" s="505">
        <v>280</v>
      </c>
      <c r="G1137" s="501" t="s">
        <v>41</v>
      </c>
      <c r="H1137" s="506">
        <v>6.4</v>
      </c>
      <c r="I1137" s="478"/>
      <c r="J1137" s="478"/>
      <c r="K1137" s="501"/>
      <c r="L1137" s="478"/>
      <c r="M1137" s="618"/>
    </row>
    <row r="1138" spans="1:13" ht="20.100000000000001" customHeight="1">
      <c r="A1138" s="486"/>
      <c r="B1138" s="595">
        <v>971.71</v>
      </c>
      <c r="C1138" s="817" t="s">
        <v>43</v>
      </c>
      <c r="D1138" s="492" t="s">
        <v>849</v>
      </c>
      <c r="E1138" s="457"/>
      <c r="F1138" s="505">
        <v>151.83000000000001</v>
      </c>
      <c r="G1138" s="501" t="s">
        <v>41</v>
      </c>
      <c r="H1138" s="506">
        <v>6.4</v>
      </c>
      <c r="I1138" s="478"/>
      <c r="J1138" s="478"/>
      <c r="K1138" s="501"/>
      <c r="L1138" s="478"/>
      <c r="M1138" s="618"/>
    </row>
    <row r="1139" spans="1:13" ht="20.100000000000001" customHeight="1">
      <c r="A1139" s="486"/>
      <c r="B1139" s="595">
        <v>445.7</v>
      </c>
      <c r="C1139" s="817" t="s">
        <v>43</v>
      </c>
      <c r="D1139" s="492" t="s">
        <v>880</v>
      </c>
      <c r="E1139" s="457"/>
      <c r="F1139" s="505">
        <v>69.641999999999996</v>
      </c>
      <c r="G1139" s="501" t="s">
        <v>41</v>
      </c>
      <c r="H1139" s="506">
        <v>6.4</v>
      </c>
      <c r="I1139" s="478"/>
      <c r="J1139" s="478"/>
      <c r="K1139" s="501"/>
      <c r="L1139" s="478"/>
      <c r="M1139" s="618"/>
    </row>
    <row r="1140" spans="1:13" ht="20.100000000000001" customHeight="1">
      <c r="A1140" s="486"/>
      <c r="B1140" s="595">
        <v>1275.78</v>
      </c>
      <c r="C1140" s="817" t="s">
        <v>43</v>
      </c>
      <c r="D1140" s="492" t="s">
        <v>881</v>
      </c>
      <c r="E1140" s="457"/>
      <c r="F1140" s="505">
        <v>199.34199999999998</v>
      </c>
      <c r="G1140" s="501" t="s">
        <v>41</v>
      </c>
      <c r="H1140" s="506">
        <v>6.4</v>
      </c>
      <c r="I1140" s="478"/>
      <c r="J1140" s="478"/>
      <c r="K1140" s="501"/>
      <c r="L1140" s="478"/>
      <c r="M1140" s="618"/>
    </row>
    <row r="1141" spans="1:13" ht="20.100000000000001" customHeight="1">
      <c r="A1141" s="486"/>
      <c r="B1141" s="595">
        <v>2017.27</v>
      </c>
      <c r="C1141" s="817" t="s">
        <v>43</v>
      </c>
      <c r="D1141" s="492" t="s">
        <v>850</v>
      </c>
      <c r="E1141" s="457"/>
      <c r="F1141" s="505">
        <v>315.19900000000001</v>
      </c>
      <c r="G1141" s="501" t="s">
        <v>41</v>
      </c>
      <c r="H1141" s="506">
        <v>6.4</v>
      </c>
      <c r="I1141" s="478"/>
      <c r="J1141" s="478"/>
      <c r="K1141" s="501"/>
      <c r="L1141" s="478"/>
      <c r="M1141" s="618"/>
    </row>
    <row r="1142" spans="1:13" ht="20.100000000000001" customHeight="1">
      <c r="A1142" s="486"/>
      <c r="B1142" s="595">
        <v>746.17</v>
      </c>
      <c r="C1142" s="817" t="s">
        <v>43</v>
      </c>
      <c r="D1142" s="492" t="s">
        <v>851</v>
      </c>
      <c r="E1142" s="457"/>
      <c r="F1142" s="505">
        <v>116.59</v>
      </c>
      <c r="G1142" s="501" t="s">
        <v>41</v>
      </c>
      <c r="H1142" s="506">
        <v>6.4</v>
      </c>
      <c r="I1142" s="478"/>
      <c r="J1142" s="478"/>
      <c r="K1142" s="501"/>
      <c r="L1142" s="478"/>
      <c r="M1142" s="618"/>
    </row>
    <row r="1143" spans="1:13" ht="20.100000000000001" customHeight="1">
      <c r="A1143" s="486"/>
      <c r="B1143" s="595">
        <v>701.9</v>
      </c>
      <c r="C1143" s="817" t="s">
        <v>43</v>
      </c>
      <c r="D1143" s="492" t="s">
        <v>852</v>
      </c>
      <c r="E1143" s="457"/>
      <c r="F1143" s="505">
        <v>109.672</v>
      </c>
      <c r="G1143" s="501" t="s">
        <v>41</v>
      </c>
      <c r="H1143" s="506">
        <v>6.4</v>
      </c>
      <c r="I1143" s="478"/>
      <c r="J1143" s="478"/>
      <c r="K1143" s="501"/>
      <c r="L1143" s="478"/>
      <c r="M1143" s="618"/>
    </row>
    <row r="1144" spans="1:13" ht="20.100000000000001" customHeight="1">
      <c r="A1144" s="486"/>
      <c r="B1144" s="595">
        <v>1081.6500000000001</v>
      </c>
      <c r="C1144" s="817" t="s">
        <v>43</v>
      </c>
      <c r="D1144" s="492" t="s">
        <v>853</v>
      </c>
      <c r="E1144" s="457"/>
      <c r="F1144" s="505">
        <v>169.00900000000001</v>
      </c>
      <c r="G1144" s="501" t="s">
        <v>41</v>
      </c>
      <c r="H1144" s="506">
        <v>6.4</v>
      </c>
      <c r="I1144" s="478"/>
      <c r="J1144" s="478"/>
      <c r="K1144" s="501"/>
      <c r="L1144" s="478"/>
      <c r="M1144" s="618"/>
    </row>
    <row r="1145" spans="1:13" ht="20.100000000000001" customHeight="1">
      <c r="A1145" s="486"/>
      <c r="B1145" s="595">
        <v>2807.48</v>
      </c>
      <c r="C1145" s="817" t="s">
        <v>43</v>
      </c>
      <c r="D1145" s="492" t="s">
        <v>882</v>
      </c>
      <c r="E1145" s="457"/>
      <c r="F1145" s="505">
        <v>438.66899999999998</v>
      </c>
      <c r="G1145" s="501" t="s">
        <v>41</v>
      </c>
      <c r="H1145" s="506">
        <v>6.4</v>
      </c>
      <c r="I1145" s="478"/>
      <c r="J1145" s="478"/>
      <c r="K1145" s="501"/>
      <c r="L1145" s="478"/>
      <c r="M1145" s="618"/>
    </row>
    <row r="1146" spans="1:13" ht="20.100000000000001" customHeight="1">
      <c r="A1146" s="486"/>
      <c r="B1146" s="595">
        <v>1074.0899999999999</v>
      </c>
      <c r="C1146" s="817" t="s">
        <v>43</v>
      </c>
      <c r="D1146" s="492" t="s">
        <v>883</v>
      </c>
      <c r="E1146" s="457"/>
      <c r="F1146" s="505">
        <v>167.827</v>
      </c>
      <c r="G1146" s="501" t="s">
        <v>41</v>
      </c>
      <c r="H1146" s="506">
        <v>6.4</v>
      </c>
      <c r="I1146" s="478"/>
      <c r="J1146" s="478"/>
      <c r="K1146" s="501"/>
      <c r="L1146" s="478"/>
      <c r="M1146" s="618"/>
    </row>
    <row r="1147" spans="1:13" ht="20.100000000000001" customHeight="1">
      <c r="A1147" s="486"/>
      <c r="B1147" s="595">
        <v>648.04</v>
      </c>
      <c r="C1147" s="817" t="s">
        <v>43</v>
      </c>
      <c r="D1147" s="492" t="s">
        <v>884</v>
      </c>
      <c r="E1147" s="457"/>
      <c r="F1147" s="505">
        <v>147.28200000000001</v>
      </c>
      <c r="G1147" s="501" t="s">
        <v>41</v>
      </c>
      <c r="H1147" s="506">
        <v>4.4000000000000004</v>
      </c>
      <c r="I1147" s="478"/>
      <c r="J1147" s="478"/>
      <c r="K1147" s="501"/>
      <c r="L1147" s="478"/>
      <c r="M1147" s="618"/>
    </row>
    <row r="1148" spans="1:13" ht="20.100000000000001" customHeight="1">
      <c r="A1148" s="486"/>
      <c r="B1148" s="595">
        <v>662.59</v>
      </c>
      <c r="C1148" s="817" t="s">
        <v>43</v>
      </c>
      <c r="D1148" s="492" t="s">
        <v>885</v>
      </c>
      <c r="E1148" s="457"/>
      <c r="F1148" s="505">
        <v>122.702</v>
      </c>
      <c r="G1148" s="501" t="s">
        <v>41</v>
      </c>
      <c r="H1148" s="506">
        <v>5.4</v>
      </c>
      <c r="I1148" s="478"/>
      <c r="J1148" s="478"/>
      <c r="K1148" s="501"/>
      <c r="L1148" s="478"/>
      <c r="M1148" s="618"/>
    </row>
    <row r="1149" spans="1:13" ht="20.100000000000001" customHeight="1">
      <c r="A1149" s="486"/>
      <c r="B1149" s="595">
        <v>4366</v>
      </c>
      <c r="C1149" s="817" t="s">
        <v>43</v>
      </c>
      <c r="D1149" s="492" t="s">
        <v>1376</v>
      </c>
      <c r="E1149" s="457"/>
      <c r="F1149" s="505">
        <v>590</v>
      </c>
      <c r="G1149" s="501" t="s">
        <v>41</v>
      </c>
      <c r="H1149" s="506">
        <v>7.4</v>
      </c>
      <c r="I1149" s="1182"/>
      <c r="J1149" s="1182"/>
      <c r="K1149" s="501"/>
      <c r="L1149" s="1182"/>
      <c r="M1149" s="618"/>
    </row>
    <row r="1150" spans="1:13" ht="20.100000000000001" customHeight="1">
      <c r="A1150" s="486"/>
      <c r="B1150" s="595">
        <v>11322</v>
      </c>
      <c r="C1150" s="817" t="s">
        <v>43</v>
      </c>
      <c r="D1150" s="492" t="s">
        <v>1377</v>
      </c>
      <c r="E1150" s="457"/>
      <c r="F1150" s="505">
        <v>1530</v>
      </c>
      <c r="G1150" s="501" t="s">
        <v>41</v>
      </c>
      <c r="H1150" s="506">
        <v>7.4</v>
      </c>
      <c r="I1150" s="1182"/>
      <c r="J1150" s="1182"/>
      <c r="K1150" s="501"/>
      <c r="L1150" s="1182"/>
      <c r="M1150" s="618"/>
    </row>
    <row r="1151" spans="1:13" ht="20.100000000000001" customHeight="1">
      <c r="A1151" s="486"/>
      <c r="B1151" s="595"/>
      <c r="C1151" s="817"/>
      <c r="D1151" s="492"/>
      <c r="E1151" s="457"/>
      <c r="F1151" s="505"/>
      <c r="G1151" s="501"/>
      <c r="H1151" s="506"/>
      <c r="I1151" s="852"/>
      <c r="J1151" s="852"/>
      <c r="K1151" s="501"/>
      <c r="L1151" s="852"/>
      <c r="M1151" s="618"/>
    </row>
    <row r="1152" spans="1:13" ht="20.100000000000001" customHeight="1">
      <c r="A1152" s="486"/>
      <c r="B1152" s="595"/>
      <c r="C1152" s="817"/>
      <c r="D1152" s="834" t="s">
        <v>855</v>
      </c>
      <c r="E1152" s="457"/>
      <c r="F1152" s="505"/>
      <c r="G1152" s="501"/>
      <c r="H1152" s="506"/>
      <c r="I1152" s="478"/>
      <c r="J1152" s="478"/>
      <c r="K1152" s="501"/>
      <c r="L1152" s="478"/>
      <c r="M1152" s="618"/>
    </row>
    <row r="1153" spans="1:13" ht="20.100000000000001" customHeight="1">
      <c r="A1153" s="486"/>
      <c r="B1153" s="595">
        <v>1502.98</v>
      </c>
      <c r="C1153" s="817" t="s">
        <v>43</v>
      </c>
      <c r="D1153" s="492" t="s">
        <v>856</v>
      </c>
      <c r="E1153" s="457"/>
      <c r="F1153" s="505">
        <v>234.84100000000001</v>
      </c>
      <c r="G1153" s="501" t="s">
        <v>41</v>
      </c>
      <c r="H1153" s="506">
        <v>6.4</v>
      </c>
      <c r="I1153" s="478"/>
      <c r="J1153" s="478"/>
      <c r="K1153" s="501"/>
      <c r="L1153" s="478"/>
      <c r="M1153" s="618"/>
    </row>
    <row r="1154" spans="1:13" ht="20.100000000000001" customHeight="1">
      <c r="A1154" s="486"/>
      <c r="B1154" s="595">
        <v>2327.36</v>
      </c>
      <c r="C1154" s="817" t="s">
        <v>43</v>
      </c>
      <c r="D1154" s="492" t="s">
        <v>864</v>
      </c>
      <c r="E1154" s="457"/>
      <c r="F1154" s="505">
        <v>363.65</v>
      </c>
      <c r="G1154" s="501" t="s">
        <v>41</v>
      </c>
      <c r="H1154" s="506">
        <v>6.4</v>
      </c>
      <c r="I1154" s="478"/>
      <c r="J1154" s="478"/>
      <c r="K1154" s="501"/>
      <c r="L1154" s="478"/>
      <c r="M1154" s="618"/>
    </row>
    <row r="1155" spans="1:13" ht="20.100000000000001" customHeight="1">
      <c r="A1155" s="486"/>
      <c r="B1155" s="595">
        <v>1156.78</v>
      </c>
      <c r="C1155" s="817" t="s">
        <v>43</v>
      </c>
      <c r="D1155" s="492" t="s">
        <v>865</v>
      </c>
      <c r="E1155" s="457"/>
      <c r="F1155" s="505">
        <v>180.74700000000001</v>
      </c>
      <c r="G1155" s="501" t="s">
        <v>41</v>
      </c>
      <c r="H1155" s="506">
        <v>6.4</v>
      </c>
      <c r="I1155" s="478"/>
      <c r="J1155" s="478"/>
      <c r="K1155" s="501"/>
      <c r="L1155" s="478"/>
      <c r="M1155" s="618"/>
    </row>
    <row r="1156" spans="1:13" ht="20.100000000000001" customHeight="1">
      <c r="A1156" s="486"/>
      <c r="B1156" s="595">
        <v>1745.17</v>
      </c>
      <c r="C1156" s="817" t="s">
        <v>43</v>
      </c>
      <c r="D1156" s="492" t="s">
        <v>857</v>
      </c>
      <c r="E1156" s="457"/>
      <c r="F1156" s="505">
        <v>272.68400000000003</v>
      </c>
      <c r="G1156" s="501" t="s">
        <v>41</v>
      </c>
      <c r="H1156" s="506">
        <v>6.4</v>
      </c>
      <c r="I1156" s="478"/>
      <c r="J1156" s="478"/>
      <c r="K1156" s="501"/>
      <c r="L1156" s="478"/>
      <c r="M1156" s="618"/>
    </row>
    <row r="1157" spans="1:13" ht="20.100000000000001" customHeight="1">
      <c r="A1157" s="486"/>
      <c r="B1157" s="595">
        <v>463.68</v>
      </c>
      <c r="C1157" s="817" t="s">
        <v>43</v>
      </c>
      <c r="D1157" s="492" t="s">
        <v>858</v>
      </c>
      <c r="E1157" s="457"/>
      <c r="F1157" s="505">
        <v>72.45</v>
      </c>
      <c r="G1157" s="501" t="s">
        <v>41</v>
      </c>
      <c r="H1157" s="506">
        <v>6.4</v>
      </c>
      <c r="I1157" s="478"/>
      <c r="J1157" s="478"/>
      <c r="K1157" s="501"/>
      <c r="L1157" s="478"/>
      <c r="M1157" s="618"/>
    </row>
    <row r="1158" spans="1:13" ht="20.100000000000001" customHeight="1">
      <c r="A1158" s="486"/>
      <c r="B1158" s="595">
        <v>1486.01</v>
      </c>
      <c r="C1158" s="817" t="s">
        <v>43</v>
      </c>
      <c r="D1158" s="492" t="s">
        <v>859</v>
      </c>
      <c r="E1158" s="457"/>
      <c r="F1158" s="505">
        <v>232.19</v>
      </c>
      <c r="G1158" s="501" t="s">
        <v>41</v>
      </c>
      <c r="H1158" s="506">
        <v>6.4</v>
      </c>
      <c r="I1158" s="478"/>
      <c r="J1158" s="478"/>
      <c r="K1158" s="501"/>
      <c r="L1158" s="478"/>
      <c r="M1158" s="618"/>
    </row>
    <row r="1159" spans="1:13" ht="20.100000000000001" customHeight="1">
      <c r="A1159" s="486"/>
      <c r="B1159" s="595">
        <v>1079.1600000000001</v>
      </c>
      <c r="C1159" s="817" t="s">
        <v>43</v>
      </c>
      <c r="D1159" s="492" t="s">
        <v>860</v>
      </c>
      <c r="E1159" s="457"/>
      <c r="F1159" s="505">
        <v>168.619</v>
      </c>
      <c r="G1159" s="501" t="s">
        <v>41</v>
      </c>
      <c r="H1159" s="506">
        <v>6.4</v>
      </c>
      <c r="I1159" s="478"/>
      <c r="J1159" s="478"/>
      <c r="K1159" s="501"/>
      <c r="L1159" s="478"/>
      <c r="M1159" s="618"/>
    </row>
    <row r="1160" spans="1:13" ht="20.100000000000001" customHeight="1">
      <c r="A1160" s="486"/>
      <c r="B1160" s="595">
        <v>1316.17</v>
      </c>
      <c r="C1160" s="817" t="s">
        <v>43</v>
      </c>
      <c r="D1160" s="492" t="s">
        <v>861</v>
      </c>
      <c r="E1160" s="457"/>
      <c r="F1160" s="505">
        <v>205.65299999999999</v>
      </c>
      <c r="G1160" s="501" t="s">
        <v>41</v>
      </c>
      <c r="H1160" s="506">
        <v>6.4</v>
      </c>
      <c r="I1160" s="478"/>
      <c r="J1160" s="478"/>
      <c r="K1160" s="501"/>
      <c r="L1160" s="478"/>
      <c r="M1160" s="618"/>
    </row>
    <row r="1161" spans="1:13" ht="20.100000000000001" customHeight="1">
      <c r="A1161" s="486"/>
      <c r="B1161" s="595">
        <v>1840.23</v>
      </c>
      <c r="C1161" s="817" t="s">
        <v>43</v>
      </c>
      <c r="D1161" s="492" t="s">
        <v>862</v>
      </c>
      <c r="E1161" s="457"/>
      <c r="F1161" s="505">
        <v>287.536</v>
      </c>
      <c r="G1161" s="501" t="s">
        <v>41</v>
      </c>
      <c r="H1161" s="506">
        <v>6.4</v>
      </c>
      <c r="I1161" s="478"/>
      <c r="J1161" s="478"/>
      <c r="K1161" s="501"/>
      <c r="L1161" s="478"/>
      <c r="M1161" s="618"/>
    </row>
    <row r="1162" spans="1:13" ht="20.100000000000001" customHeight="1">
      <c r="A1162" s="486"/>
      <c r="B1162" s="595">
        <v>2366.33</v>
      </c>
      <c r="C1162" s="817" t="s">
        <v>43</v>
      </c>
      <c r="D1162" s="492" t="s">
        <v>886</v>
      </c>
      <c r="E1162" s="457"/>
      <c r="F1162" s="505">
        <v>369.74</v>
      </c>
      <c r="G1162" s="501" t="s">
        <v>41</v>
      </c>
      <c r="H1162" s="506">
        <v>6.4</v>
      </c>
      <c r="I1162" s="478"/>
      <c r="J1162" s="478"/>
      <c r="K1162" s="501"/>
      <c r="L1162" s="478"/>
      <c r="M1162" s="618"/>
    </row>
    <row r="1163" spans="1:13" ht="20.100000000000001" customHeight="1">
      <c r="A1163" s="486"/>
      <c r="B1163" s="595">
        <v>1308.21</v>
      </c>
      <c r="C1163" s="817" t="s">
        <v>43</v>
      </c>
      <c r="D1163" s="492" t="s">
        <v>866</v>
      </c>
      <c r="E1163" s="457"/>
      <c r="F1163" s="505">
        <v>204.40799999999999</v>
      </c>
      <c r="G1163" s="501" t="s">
        <v>41</v>
      </c>
      <c r="H1163" s="506">
        <v>6.4</v>
      </c>
      <c r="I1163" s="478"/>
      <c r="J1163" s="478"/>
      <c r="K1163" s="501"/>
      <c r="L1163" s="478"/>
      <c r="M1163" s="618"/>
    </row>
    <row r="1164" spans="1:13" ht="20.100000000000001" customHeight="1">
      <c r="A1164" s="486"/>
      <c r="B1164" s="595">
        <v>1534.89</v>
      </c>
      <c r="C1164" s="817" t="s">
        <v>43</v>
      </c>
      <c r="D1164" s="492" t="s">
        <v>867</v>
      </c>
      <c r="E1164" s="457"/>
      <c r="F1164" s="505">
        <v>239.828</v>
      </c>
      <c r="G1164" s="501" t="s">
        <v>41</v>
      </c>
      <c r="H1164" s="506">
        <v>6.4</v>
      </c>
      <c r="I1164" s="478"/>
      <c r="J1164" s="478"/>
      <c r="K1164" s="501"/>
      <c r="L1164" s="478"/>
      <c r="M1164" s="618"/>
    </row>
    <row r="1165" spans="1:13" ht="20.100000000000001" customHeight="1">
      <c r="A1165" s="486"/>
      <c r="B1165" s="595">
        <v>1491.05</v>
      </c>
      <c r="C1165" s="817" t="s">
        <v>43</v>
      </c>
      <c r="D1165" s="492" t="s">
        <v>868</v>
      </c>
      <c r="E1165" s="457"/>
      <c r="F1165" s="505">
        <v>232.977</v>
      </c>
      <c r="G1165" s="501" t="s">
        <v>41</v>
      </c>
      <c r="H1165" s="506">
        <v>6.4</v>
      </c>
      <c r="I1165" s="478"/>
      <c r="J1165" s="478"/>
      <c r="K1165" s="501"/>
      <c r="L1165" s="478"/>
      <c r="M1165" s="618"/>
    </row>
    <row r="1166" spans="1:13" ht="20.100000000000001" customHeight="1">
      <c r="A1166" s="486"/>
      <c r="B1166" s="595">
        <v>976.79</v>
      </c>
      <c r="C1166" s="817" t="s">
        <v>43</v>
      </c>
      <c r="D1166" s="492" t="s">
        <v>869</v>
      </c>
      <c r="E1166" s="457"/>
      <c r="F1166" s="505">
        <v>152.624</v>
      </c>
      <c r="G1166" s="501" t="s">
        <v>41</v>
      </c>
      <c r="H1166" s="506">
        <v>6.4</v>
      </c>
      <c r="I1166" s="478"/>
      <c r="J1166" s="478"/>
      <c r="K1166" s="501"/>
      <c r="L1166" s="478"/>
      <c r="M1166" s="618"/>
    </row>
    <row r="1167" spans="1:13" ht="20.100000000000001" customHeight="1">
      <c r="A1167" s="486"/>
      <c r="B1167" s="595"/>
      <c r="C1167" s="817"/>
      <c r="D1167" s="492"/>
      <c r="E1167" s="457"/>
      <c r="F1167" s="505"/>
      <c r="G1167" s="501"/>
      <c r="H1167" s="506"/>
      <c r="I1167" s="1176"/>
      <c r="J1167" s="1176"/>
      <c r="K1167" s="501"/>
      <c r="L1167" s="1176"/>
      <c r="M1167" s="618"/>
    </row>
    <row r="1168" spans="1:13" ht="20.100000000000001" customHeight="1">
      <c r="A1168" s="486"/>
      <c r="B1168" s="519">
        <v>76379.42</v>
      </c>
      <c r="C1168" s="495" t="s">
        <v>383</v>
      </c>
      <c r="D1168" s="496" t="s">
        <v>40</v>
      </c>
      <c r="E1168" s="457"/>
      <c r="F1168" s="520">
        <v>11712.630999999999</v>
      </c>
      <c r="G1168" s="501"/>
      <c r="H1168" s="668"/>
      <c r="I1168" s="501"/>
      <c r="J1168" s="501"/>
      <c r="K1168" s="587"/>
      <c r="L1168" s="478"/>
      <c r="M1168" s="618"/>
    </row>
    <row r="1169" spans="1:13" ht="20.100000000000001" customHeight="1">
      <c r="A1169" s="486"/>
      <c r="B1169" s="490"/>
      <c r="C1169" s="495"/>
      <c r="D1169" s="496"/>
      <c r="E1169" s="457"/>
      <c r="F1169" s="1150"/>
      <c r="G1169" s="501"/>
      <c r="H1169" s="668"/>
      <c r="I1169" s="501"/>
      <c r="J1169" s="501"/>
      <c r="K1169" s="587"/>
      <c r="L1169" s="1119"/>
      <c r="M1169" s="618"/>
    </row>
    <row r="1170" spans="1:13" ht="51" customHeight="1">
      <c r="A1170" s="486">
        <v>88</v>
      </c>
      <c r="B1170" s="488" t="s">
        <v>822</v>
      </c>
      <c r="C1170" s="1216" t="s">
        <v>821</v>
      </c>
      <c r="D1170" s="1216"/>
      <c r="E1170" s="1216"/>
      <c r="F1170" s="1216"/>
      <c r="G1170" s="1216"/>
      <c r="H1170" s="1216"/>
      <c r="I1170" s="1216"/>
      <c r="J1170" s="1216"/>
      <c r="K1170" s="1216"/>
      <c r="L1170" s="1216"/>
      <c r="M1170" s="464">
        <v>8640</v>
      </c>
    </row>
    <row r="1171" spans="1:13" ht="20.100000000000001" customHeight="1">
      <c r="A1171" s="486"/>
      <c r="B1171" s="498"/>
      <c r="C1171" s="499"/>
      <c r="D1171" s="492"/>
      <c r="E1171" s="457"/>
      <c r="F1171" s="609"/>
      <c r="G1171" s="501"/>
      <c r="H1171" s="668"/>
      <c r="I1171" s="501"/>
      <c r="J1171" s="501"/>
      <c r="K1171" s="587"/>
      <c r="L1171" s="1119"/>
      <c r="M1171" s="618"/>
    </row>
    <row r="1172" spans="1:13" ht="20.100000000000001" customHeight="1">
      <c r="A1172" s="486"/>
      <c r="B1172" s="491"/>
      <c r="C1172" s="481"/>
      <c r="D1172" s="482"/>
      <c r="E1172" s="457"/>
      <c r="F1172" s="1116" t="s">
        <v>1365</v>
      </c>
      <c r="G1172" s="455"/>
      <c r="H1172" s="1116" t="s">
        <v>1366</v>
      </c>
      <c r="I1172" s="1152"/>
      <c r="J1172" s="501"/>
      <c r="K1172" s="587"/>
      <c r="L1172" s="1119"/>
      <c r="M1172" s="618"/>
    </row>
    <row r="1173" spans="1:13" ht="20.100000000000001" customHeight="1">
      <c r="A1173" s="486"/>
      <c r="B1173" s="609">
        <v>8640</v>
      </c>
      <c r="C1173" s="504" t="s">
        <v>43</v>
      </c>
      <c r="D1173" s="492" t="s">
        <v>1367</v>
      </c>
      <c r="E1173" s="457"/>
      <c r="F1173" s="516">
        <v>360</v>
      </c>
      <c r="G1173" s="501" t="s">
        <v>41</v>
      </c>
      <c r="H1173" s="516">
        <v>24</v>
      </c>
      <c r="I1173" s="501"/>
      <c r="J1173" s="501"/>
      <c r="K1173" s="587"/>
      <c r="L1173" s="1119"/>
      <c r="M1173" s="618"/>
    </row>
    <row r="1174" spans="1:13" ht="20.100000000000001" customHeight="1">
      <c r="A1174" s="486"/>
      <c r="B1174" s="1151">
        <v>8640</v>
      </c>
      <c r="C1174" s="495" t="s">
        <v>784</v>
      </c>
      <c r="D1174" s="496" t="s">
        <v>40</v>
      </c>
      <c r="E1174" s="457"/>
      <c r="F1174" s="609"/>
      <c r="G1174" s="501"/>
      <c r="H1174" s="668"/>
      <c r="I1174" s="501"/>
      <c r="J1174" s="501"/>
      <c r="K1174" s="587"/>
      <c r="L1174" s="1119"/>
      <c r="M1174" s="618"/>
    </row>
    <row r="1175" spans="1:13" ht="20.100000000000001" customHeight="1">
      <c r="A1175" s="486"/>
      <c r="B1175" s="490"/>
      <c r="C1175" s="555"/>
      <c r="D1175" s="496"/>
      <c r="E1175" s="457"/>
      <c r="F1175" s="609"/>
      <c r="G1175" s="501"/>
      <c r="H1175" s="668"/>
      <c r="I1175" s="501"/>
      <c r="J1175" s="501"/>
      <c r="K1175" s="587"/>
      <c r="L1175" s="478"/>
      <c r="M1175" s="618"/>
    </row>
    <row r="1176" spans="1:13" ht="37.5" customHeight="1">
      <c r="A1176" s="486">
        <v>89</v>
      </c>
      <c r="B1176" s="488" t="s">
        <v>219</v>
      </c>
      <c r="C1176" s="1216" t="s">
        <v>815</v>
      </c>
      <c r="D1176" s="1216"/>
      <c r="E1176" s="1216"/>
      <c r="F1176" s="1216"/>
      <c r="G1176" s="1216"/>
      <c r="H1176" s="1216"/>
      <c r="I1176" s="1216"/>
      <c r="J1176" s="1216"/>
      <c r="K1176" s="1216"/>
      <c r="L1176" s="1216"/>
      <c r="M1176" s="464">
        <v>23425.26</v>
      </c>
    </row>
    <row r="1177" spans="1:13" ht="19.5" customHeight="1">
      <c r="A1177" s="486"/>
      <c r="B1177" s="488"/>
      <c r="C1177" s="1183"/>
      <c r="D1177" s="1183"/>
      <c r="E1177" s="1183"/>
      <c r="F1177" s="1184" t="s">
        <v>30</v>
      </c>
      <c r="G1177" s="1183"/>
      <c r="H1177" s="1184" t="s">
        <v>194</v>
      </c>
      <c r="I1177" s="1183"/>
      <c r="J1177" s="1183"/>
      <c r="K1177" s="1183"/>
      <c r="L1177" s="1183"/>
    </row>
    <row r="1178" spans="1:13" ht="19.5" customHeight="1">
      <c r="A1178" s="486"/>
      <c r="B1178" s="557">
        <v>23425.26</v>
      </c>
      <c r="C1178" s="817" t="s">
        <v>43</v>
      </c>
      <c r="D1178" s="492" t="s">
        <v>220</v>
      </c>
      <c r="E1178" s="457"/>
      <c r="F1178" s="595">
        <v>11712.630999999999</v>
      </c>
      <c r="G1178" s="501" t="s">
        <v>133</v>
      </c>
      <c r="H1178" s="516">
        <v>2</v>
      </c>
      <c r="I1178" s="501"/>
      <c r="J1178" s="501"/>
      <c r="K1178" s="478"/>
      <c r="L1178" s="478"/>
      <c r="M1178" s="514"/>
    </row>
    <row r="1179" spans="1:13" ht="19.5" customHeight="1">
      <c r="A1179" s="486"/>
      <c r="B1179" s="559">
        <v>23425.26</v>
      </c>
      <c r="C1179" s="495" t="s">
        <v>411</v>
      </c>
      <c r="D1179" s="496" t="s">
        <v>40</v>
      </c>
      <c r="E1179" s="637"/>
      <c r="F1179" s="595"/>
      <c r="G1179" s="501"/>
      <c r="H1179" s="587"/>
      <c r="I1179" s="501"/>
      <c r="J1179" s="501"/>
      <c r="K1179" s="478"/>
      <c r="L1179" s="478"/>
      <c r="M1179" s="514"/>
    </row>
    <row r="1180" spans="1:13" ht="19.5" customHeight="1">
      <c r="A1180" s="486"/>
      <c r="B1180" s="559"/>
      <c r="C1180" s="495"/>
      <c r="D1180" s="496"/>
      <c r="E1180" s="637"/>
      <c r="F1180" s="595"/>
      <c r="G1180" s="501"/>
      <c r="H1180" s="587"/>
      <c r="I1180" s="501"/>
      <c r="J1180" s="501"/>
      <c r="K1180" s="1119"/>
      <c r="L1180" s="1119"/>
      <c r="M1180" s="514"/>
    </row>
    <row r="1181" spans="1:13" ht="19.5" customHeight="1">
      <c r="A1181" s="486">
        <v>90</v>
      </c>
      <c r="B1181" s="488" t="s">
        <v>769</v>
      </c>
      <c r="C1181" s="1216" t="s">
        <v>768</v>
      </c>
      <c r="D1181" s="1216"/>
      <c r="E1181" s="1216"/>
      <c r="F1181" s="1216"/>
      <c r="G1181" s="1216"/>
      <c r="H1181" s="1216"/>
      <c r="I1181" s="1216"/>
      <c r="J1181" s="1216"/>
      <c r="K1181" s="1216"/>
      <c r="L1181" s="1216"/>
      <c r="M1181" s="464">
        <v>2291.38</v>
      </c>
    </row>
    <row r="1182" spans="1:13" ht="19.5" customHeight="1">
      <c r="A1182" s="486"/>
      <c r="B1182" s="491"/>
      <c r="C1182" s="481"/>
      <c r="D1182" s="492"/>
      <c r="E1182" s="457"/>
      <c r="F1182" s="1230" t="s">
        <v>223</v>
      </c>
      <c r="G1182" s="1230"/>
      <c r="H1182" s="1117"/>
      <c r="I1182" s="1186" t="s">
        <v>215</v>
      </c>
      <c r="J1182" s="1118"/>
      <c r="K1182" s="530"/>
      <c r="L1182" s="530"/>
      <c r="M1182" s="514"/>
    </row>
    <row r="1183" spans="1:13" ht="19.5" customHeight="1">
      <c r="A1183" s="486"/>
      <c r="B1183" s="455"/>
      <c r="C1183" s="455"/>
      <c r="D1183" s="455"/>
      <c r="E1183" s="457"/>
      <c r="F1183" s="595">
        <v>76379.42</v>
      </c>
      <c r="G1183" s="501" t="s">
        <v>133</v>
      </c>
      <c r="H1183" s="597">
        <v>0.1</v>
      </c>
      <c r="I1183" s="501" t="s">
        <v>43</v>
      </c>
      <c r="J1183" s="570">
        <v>7637.94</v>
      </c>
      <c r="K1183" s="501"/>
      <c r="L1183" s="678"/>
      <c r="M1183" s="514"/>
    </row>
    <row r="1184" spans="1:13" ht="19.5" customHeight="1">
      <c r="A1184" s="486"/>
      <c r="B1184" s="570">
        <v>2291.38</v>
      </c>
      <c r="C1184" s="499" t="s">
        <v>43</v>
      </c>
      <c r="D1184" s="492" t="s">
        <v>1375</v>
      </c>
      <c r="E1184" s="457"/>
      <c r="F1184" s="570">
        <v>7637.94</v>
      </c>
      <c r="G1184" s="501" t="s">
        <v>133</v>
      </c>
      <c r="H1184" s="1156">
        <v>0.3</v>
      </c>
      <c r="I1184" s="501"/>
      <c r="J1184" s="570"/>
      <c r="K1184" s="501"/>
      <c r="L1184" s="678"/>
      <c r="M1184" s="514"/>
    </row>
    <row r="1185" spans="1:13" ht="19.5" customHeight="1">
      <c r="A1185" s="486"/>
      <c r="B1185" s="1151">
        <v>2291.38</v>
      </c>
      <c r="C1185" s="495" t="s">
        <v>437</v>
      </c>
      <c r="D1185" s="496" t="s">
        <v>40</v>
      </c>
      <c r="E1185" s="457"/>
      <c r="F1185" s="595"/>
      <c r="G1185" s="501"/>
      <c r="H1185" s="587"/>
      <c r="I1185" s="1119"/>
      <c r="J1185" s="1119"/>
      <c r="K1185" s="501"/>
      <c r="L1185" s="678"/>
      <c r="M1185" s="514"/>
    </row>
    <row r="1186" spans="1:13" ht="19.5" customHeight="1">
      <c r="A1186" s="486"/>
      <c r="B1186" s="491"/>
      <c r="C1186" s="504"/>
      <c r="D1186" s="572"/>
      <c r="E1186" s="637"/>
      <c r="F1186" s="679"/>
      <c r="G1186" s="501"/>
      <c r="H1186" s="678"/>
      <c r="I1186" s="501"/>
      <c r="J1186" s="501"/>
      <c r="K1186" s="478"/>
      <c r="L1186" s="678"/>
      <c r="M1186" s="514"/>
    </row>
    <row r="1187" spans="1:13" ht="21.75" customHeight="1">
      <c r="A1187" s="486">
        <v>91</v>
      </c>
      <c r="B1187" s="488" t="s">
        <v>222</v>
      </c>
      <c r="C1187" s="1216" t="s">
        <v>809</v>
      </c>
      <c r="D1187" s="1216"/>
      <c r="E1187" s="1216"/>
      <c r="F1187" s="1216"/>
      <c r="G1187" s="1216"/>
      <c r="H1187" s="1216"/>
      <c r="I1187" s="1216"/>
      <c r="J1187" s="1216"/>
      <c r="K1187" s="1216"/>
      <c r="L1187" s="1216"/>
      <c r="M1187" s="464">
        <v>7637.94</v>
      </c>
    </row>
    <row r="1188" spans="1:13" ht="19.5" customHeight="1">
      <c r="A1188" s="486"/>
      <c r="B1188" s="491"/>
      <c r="C1188" s="481"/>
      <c r="D1188" s="492"/>
      <c r="E1188" s="457"/>
      <c r="F1188" s="1230" t="s">
        <v>223</v>
      </c>
      <c r="G1188" s="1230"/>
      <c r="H1188" s="680"/>
      <c r="I1188" s="630"/>
      <c r="J1188" s="630"/>
      <c r="K1188" s="530"/>
      <c r="L1188" s="530"/>
    </row>
    <row r="1189" spans="1:13" ht="19.5" customHeight="1">
      <c r="A1189" s="486"/>
      <c r="B1189" s="557">
        <v>7637.94</v>
      </c>
      <c r="C1189" s="499" t="s">
        <v>43</v>
      </c>
      <c r="D1189" s="492"/>
      <c r="E1189" s="457"/>
      <c r="F1189" s="595">
        <v>76379.42</v>
      </c>
      <c r="G1189" s="501" t="s">
        <v>133</v>
      </c>
      <c r="H1189" s="597">
        <v>0.1</v>
      </c>
      <c r="I1189" s="478"/>
      <c r="J1189" s="478"/>
      <c r="K1189" s="501"/>
      <c r="L1189" s="678"/>
    </row>
    <row r="1190" spans="1:13" ht="19.5" customHeight="1">
      <c r="A1190" s="486"/>
      <c r="B1190" s="559">
        <v>7637.94</v>
      </c>
      <c r="C1190" s="495" t="s">
        <v>383</v>
      </c>
      <c r="D1190" s="496" t="s">
        <v>40</v>
      </c>
      <c r="E1190" s="457"/>
      <c r="F1190" s="595"/>
      <c r="G1190" s="501"/>
      <c r="H1190" s="587"/>
      <c r="I1190" s="478"/>
      <c r="J1190" s="478"/>
      <c r="K1190" s="501"/>
      <c r="L1190" s="678"/>
    </row>
    <row r="1191" spans="1:13" ht="19.5" customHeight="1">
      <c r="A1191" s="486"/>
      <c r="B1191" s="528"/>
      <c r="C1191" s="499"/>
      <c r="D1191" s="492"/>
      <c r="E1191" s="457"/>
      <c r="F1191" s="609"/>
      <c r="G1191" s="609"/>
      <c r="H1191" s="609"/>
      <c r="I1191" s="682"/>
      <c r="J1191" s="682"/>
      <c r="K1191" s="683"/>
      <c r="L1191" s="683"/>
    </row>
    <row r="1192" spans="1:13" ht="36" customHeight="1">
      <c r="A1192" s="486">
        <v>92</v>
      </c>
      <c r="B1192" s="488" t="s">
        <v>224</v>
      </c>
      <c r="C1192" s="1216" t="s">
        <v>818</v>
      </c>
      <c r="D1192" s="1216"/>
      <c r="E1192" s="1216"/>
      <c r="F1192" s="1216"/>
      <c r="G1192" s="1216"/>
      <c r="H1192" s="1216"/>
      <c r="I1192" s="1216"/>
      <c r="J1192" s="1216"/>
      <c r="K1192" s="1216"/>
      <c r="L1192" s="1216"/>
      <c r="M1192" s="464">
        <v>35137.760000000002</v>
      </c>
    </row>
    <row r="1193" spans="1:13" ht="15.75">
      <c r="A1193" s="486"/>
      <c r="B1193" s="491"/>
      <c r="C1193" s="481"/>
      <c r="D1193" s="492"/>
      <c r="E1193" s="457"/>
      <c r="F1193" s="494" t="s">
        <v>30</v>
      </c>
      <c r="G1193" s="494"/>
      <c r="H1193" s="494" t="s">
        <v>39</v>
      </c>
      <c r="I1193" s="501"/>
      <c r="J1193" s="494" t="s">
        <v>225</v>
      </c>
      <c r="K1193" s="478"/>
      <c r="M1193" s="514"/>
    </row>
    <row r="1194" spans="1:13" ht="20.100000000000001" customHeight="1">
      <c r="B1194" s="503"/>
      <c r="C1194" s="504"/>
      <c r="D1194" s="482" t="s">
        <v>202</v>
      </c>
      <c r="E1194" s="457"/>
      <c r="F1194" s="505"/>
      <c r="G1194" s="501"/>
      <c r="H1194" s="506"/>
      <c r="I1194" s="501"/>
      <c r="J1194" s="516"/>
      <c r="K1194" s="478"/>
    </row>
    <row r="1195" spans="1:13" ht="20.100000000000001" customHeight="1">
      <c r="B1195" s="503"/>
      <c r="C1195" s="504"/>
      <c r="D1195" s="834" t="s">
        <v>854</v>
      </c>
      <c r="E1195" s="457"/>
      <c r="F1195" s="505"/>
      <c r="G1195" s="501"/>
      <c r="H1195" s="506"/>
      <c r="I1195" s="501"/>
      <c r="J1195" s="516"/>
      <c r="K1195" s="478"/>
    </row>
    <row r="1196" spans="1:13" ht="16.5" customHeight="1">
      <c r="B1196" s="595">
        <v>1271.69</v>
      </c>
      <c r="C1196" s="499" t="s">
        <v>43</v>
      </c>
      <c r="D1196" s="492" t="s">
        <v>840</v>
      </c>
      <c r="E1196" s="457"/>
      <c r="F1196" s="505">
        <v>423.899</v>
      </c>
      <c r="G1196" s="501" t="s">
        <v>41</v>
      </c>
      <c r="H1196" s="506">
        <v>1.5</v>
      </c>
      <c r="I1196" s="501" t="s">
        <v>41</v>
      </c>
      <c r="J1196" s="516">
        <v>2</v>
      </c>
      <c r="K1196" s="478" t="s">
        <v>194</v>
      </c>
    </row>
    <row r="1197" spans="1:13" ht="18.75" customHeight="1">
      <c r="B1197" s="595">
        <v>1109.51</v>
      </c>
      <c r="C1197" s="499" t="s">
        <v>43</v>
      </c>
      <c r="D1197" s="492" t="s">
        <v>841</v>
      </c>
      <c r="E1197" s="457"/>
      <c r="F1197" s="505">
        <v>369.839</v>
      </c>
      <c r="G1197" s="501" t="s">
        <v>41</v>
      </c>
      <c r="H1197" s="506">
        <v>1.5</v>
      </c>
      <c r="I1197" s="501" t="s">
        <v>41</v>
      </c>
      <c r="J1197" s="516">
        <v>2</v>
      </c>
      <c r="K1197" s="478" t="s">
        <v>194</v>
      </c>
    </row>
    <row r="1198" spans="1:13" ht="19.5" customHeight="1">
      <c r="B1198" s="595">
        <v>1433.09</v>
      </c>
      <c r="C1198" s="499" t="s">
        <v>43</v>
      </c>
      <c r="D1198" s="492" t="s">
        <v>842</v>
      </c>
      <c r="E1198" s="457"/>
      <c r="F1198" s="505">
        <v>477.69799999999998</v>
      </c>
      <c r="G1198" s="501" t="s">
        <v>41</v>
      </c>
      <c r="H1198" s="506">
        <v>1.5</v>
      </c>
      <c r="I1198" s="501" t="s">
        <v>41</v>
      </c>
      <c r="J1198" s="516">
        <v>2</v>
      </c>
      <c r="K1198" s="478" t="s">
        <v>194</v>
      </c>
    </row>
    <row r="1199" spans="1:13" ht="20.100000000000001" customHeight="1">
      <c r="B1199" s="595">
        <v>620.19000000000005</v>
      </c>
      <c r="C1199" s="499" t="s">
        <v>43</v>
      </c>
      <c r="D1199" s="492" t="s">
        <v>843</v>
      </c>
      <c r="E1199" s="457"/>
      <c r="F1199" s="505">
        <v>206.732</v>
      </c>
      <c r="G1199" s="501" t="s">
        <v>41</v>
      </c>
      <c r="H1199" s="506">
        <v>1.5</v>
      </c>
      <c r="I1199" s="501" t="s">
        <v>41</v>
      </c>
      <c r="J1199" s="516">
        <v>2</v>
      </c>
      <c r="K1199" s="478" t="s">
        <v>194</v>
      </c>
    </row>
    <row r="1200" spans="1:13" ht="20.100000000000001" customHeight="1">
      <c r="B1200" s="595">
        <v>621.19000000000005</v>
      </c>
      <c r="C1200" s="499" t="s">
        <v>43</v>
      </c>
      <c r="D1200" s="492" t="s">
        <v>844</v>
      </c>
      <c r="E1200" s="457"/>
      <c r="F1200" s="505">
        <v>207.06399999999999</v>
      </c>
      <c r="G1200" s="501" t="s">
        <v>41</v>
      </c>
      <c r="H1200" s="506">
        <v>1.5</v>
      </c>
      <c r="I1200" s="501" t="s">
        <v>41</v>
      </c>
      <c r="J1200" s="516">
        <v>2</v>
      </c>
      <c r="K1200" s="478" t="s">
        <v>194</v>
      </c>
    </row>
    <row r="1201" spans="2:11" ht="20.100000000000001" customHeight="1">
      <c r="B1201" s="595">
        <v>314.16000000000003</v>
      </c>
      <c r="C1201" s="499" t="s">
        <v>43</v>
      </c>
      <c r="D1201" s="492" t="s">
        <v>845</v>
      </c>
      <c r="E1201" s="457"/>
      <c r="F1201" s="505">
        <v>104.721</v>
      </c>
      <c r="G1201" s="501" t="s">
        <v>41</v>
      </c>
      <c r="H1201" s="506">
        <v>1.5</v>
      </c>
      <c r="I1201" s="501" t="s">
        <v>41</v>
      </c>
      <c r="J1201" s="516">
        <v>2</v>
      </c>
      <c r="K1201" s="478" t="s">
        <v>194</v>
      </c>
    </row>
    <row r="1202" spans="2:11" ht="20.100000000000001" customHeight="1">
      <c r="B1202" s="595">
        <v>797.3</v>
      </c>
      <c r="C1202" s="499" t="s">
        <v>43</v>
      </c>
      <c r="D1202" s="492" t="s">
        <v>878</v>
      </c>
      <c r="E1202" s="457"/>
      <c r="F1202" s="505">
        <v>265.767</v>
      </c>
      <c r="G1202" s="501" t="s">
        <v>41</v>
      </c>
      <c r="H1202" s="506">
        <v>1.5</v>
      </c>
      <c r="I1202" s="501" t="s">
        <v>41</v>
      </c>
      <c r="J1202" s="516">
        <v>2</v>
      </c>
      <c r="K1202" s="478" t="s">
        <v>194</v>
      </c>
    </row>
    <row r="1203" spans="2:11" ht="20.100000000000001" customHeight="1">
      <c r="B1203" s="595">
        <v>794.18</v>
      </c>
      <c r="C1203" s="499" t="s">
        <v>43</v>
      </c>
      <c r="D1203" s="492" t="s">
        <v>846</v>
      </c>
      <c r="E1203" s="457"/>
      <c r="F1203" s="505">
        <v>264.72800000000001</v>
      </c>
      <c r="G1203" s="501" t="s">
        <v>41</v>
      </c>
      <c r="H1203" s="506">
        <v>1.5</v>
      </c>
      <c r="I1203" s="501" t="s">
        <v>41</v>
      </c>
      <c r="J1203" s="516">
        <v>2</v>
      </c>
      <c r="K1203" s="478" t="s">
        <v>194</v>
      </c>
    </row>
    <row r="1204" spans="2:11" ht="20.100000000000001" customHeight="1">
      <c r="B1204" s="595">
        <v>581.95000000000005</v>
      </c>
      <c r="C1204" s="499" t="s">
        <v>43</v>
      </c>
      <c r="D1204" s="492" t="s">
        <v>847</v>
      </c>
      <c r="E1204" s="457"/>
      <c r="F1204" s="505">
        <v>193.98500000000001</v>
      </c>
      <c r="G1204" s="501" t="s">
        <v>41</v>
      </c>
      <c r="H1204" s="506">
        <v>1.5</v>
      </c>
      <c r="I1204" s="501" t="s">
        <v>41</v>
      </c>
      <c r="J1204" s="516">
        <v>2</v>
      </c>
      <c r="K1204" s="478" t="s">
        <v>194</v>
      </c>
    </row>
    <row r="1205" spans="2:11" ht="20.100000000000001" customHeight="1">
      <c r="B1205" s="595">
        <v>2409.11</v>
      </c>
      <c r="C1205" s="499" t="s">
        <v>43</v>
      </c>
      <c r="D1205" s="492" t="s">
        <v>879</v>
      </c>
      <c r="E1205" s="457"/>
      <c r="F1205" s="505">
        <v>803.03700000000003</v>
      </c>
      <c r="G1205" s="501" t="s">
        <v>41</v>
      </c>
      <c r="H1205" s="506">
        <v>1.5</v>
      </c>
      <c r="I1205" s="501" t="s">
        <v>41</v>
      </c>
      <c r="J1205" s="516">
        <v>2</v>
      </c>
      <c r="K1205" s="478" t="s">
        <v>194</v>
      </c>
    </row>
    <row r="1206" spans="2:11" ht="20.100000000000001" customHeight="1">
      <c r="B1206" s="595">
        <v>135</v>
      </c>
      <c r="C1206" s="499" t="s">
        <v>43</v>
      </c>
      <c r="D1206" s="492" t="s">
        <v>887</v>
      </c>
      <c r="E1206" s="457"/>
      <c r="F1206" s="505">
        <v>45</v>
      </c>
      <c r="G1206" s="501" t="s">
        <v>41</v>
      </c>
      <c r="H1206" s="506">
        <v>1.5</v>
      </c>
      <c r="I1206" s="501" t="s">
        <v>41</v>
      </c>
      <c r="J1206" s="516">
        <v>2</v>
      </c>
      <c r="K1206" s="478" t="s">
        <v>194</v>
      </c>
    </row>
    <row r="1207" spans="2:11" ht="20.100000000000001" customHeight="1">
      <c r="B1207" s="595">
        <v>2173.35</v>
      </c>
      <c r="C1207" s="499" t="s">
        <v>43</v>
      </c>
      <c r="D1207" s="492" t="s">
        <v>888</v>
      </c>
      <c r="E1207" s="457"/>
      <c r="F1207" s="505">
        <v>724.45</v>
      </c>
      <c r="G1207" s="501" t="s">
        <v>41</v>
      </c>
      <c r="H1207" s="506">
        <v>1.5</v>
      </c>
      <c r="I1207" s="501" t="s">
        <v>41</v>
      </c>
      <c r="J1207" s="516">
        <v>2</v>
      </c>
      <c r="K1207" s="478" t="s">
        <v>194</v>
      </c>
    </row>
    <row r="1208" spans="2:11" ht="20.100000000000001" customHeight="1">
      <c r="B1208" s="595">
        <v>840</v>
      </c>
      <c r="C1208" s="499" t="s">
        <v>43</v>
      </c>
      <c r="D1208" s="492" t="s">
        <v>848</v>
      </c>
      <c r="E1208" s="457"/>
      <c r="F1208" s="505">
        <v>280</v>
      </c>
      <c r="G1208" s="501" t="s">
        <v>41</v>
      </c>
      <c r="H1208" s="506">
        <v>1.5</v>
      </c>
      <c r="I1208" s="501" t="s">
        <v>41</v>
      </c>
      <c r="J1208" s="516">
        <v>2</v>
      </c>
      <c r="K1208" s="478" t="s">
        <v>194</v>
      </c>
    </row>
    <row r="1209" spans="2:11" ht="20.100000000000001" customHeight="1">
      <c r="B1209" s="595">
        <v>455.49</v>
      </c>
      <c r="C1209" s="499" t="s">
        <v>43</v>
      </c>
      <c r="D1209" s="492" t="s">
        <v>849</v>
      </c>
      <c r="E1209" s="457"/>
      <c r="F1209" s="505">
        <v>151.83000000000001</v>
      </c>
      <c r="G1209" s="501" t="s">
        <v>41</v>
      </c>
      <c r="H1209" s="506">
        <v>1.5</v>
      </c>
      <c r="I1209" s="501" t="s">
        <v>41</v>
      </c>
      <c r="J1209" s="516">
        <v>2</v>
      </c>
      <c r="K1209" s="478" t="s">
        <v>194</v>
      </c>
    </row>
    <row r="1210" spans="2:11" ht="20.100000000000001" customHeight="1">
      <c r="B1210" s="595">
        <v>208.92</v>
      </c>
      <c r="C1210" s="499" t="s">
        <v>43</v>
      </c>
      <c r="D1210" s="492" t="s">
        <v>880</v>
      </c>
      <c r="E1210" s="457"/>
      <c r="F1210" s="505">
        <v>69.641999999999996</v>
      </c>
      <c r="G1210" s="501" t="s">
        <v>41</v>
      </c>
      <c r="H1210" s="506">
        <v>1.5</v>
      </c>
      <c r="I1210" s="501" t="s">
        <v>41</v>
      </c>
      <c r="J1210" s="516">
        <v>2</v>
      </c>
      <c r="K1210" s="478" t="s">
        <v>194</v>
      </c>
    </row>
    <row r="1211" spans="2:11" ht="20.100000000000001" customHeight="1">
      <c r="B1211" s="595">
        <v>598.02</v>
      </c>
      <c r="C1211" s="499" t="s">
        <v>43</v>
      </c>
      <c r="D1211" s="492" t="s">
        <v>881</v>
      </c>
      <c r="E1211" s="457"/>
      <c r="F1211" s="505">
        <v>199.34199999999998</v>
      </c>
      <c r="G1211" s="501" t="s">
        <v>41</v>
      </c>
      <c r="H1211" s="506">
        <v>1.5</v>
      </c>
      <c r="I1211" s="501" t="s">
        <v>41</v>
      </c>
      <c r="J1211" s="516">
        <v>2</v>
      </c>
      <c r="K1211" s="478" t="s">
        <v>194</v>
      </c>
    </row>
    <row r="1212" spans="2:11" ht="20.100000000000001" customHeight="1">
      <c r="B1212" s="595">
        <v>945.59</v>
      </c>
      <c r="C1212" s="499" t="s">
        <v>43</v>
      </c>
      <c r="D1212" s="492" t="s">
        <v>850</v>
      </c>
      <c r="E1212" s="457"/>
      <c r="F1212" s="505">
        <v>315.19900000000001</v>
      </c>
      <c r="G1212" s="501" t="s">
        <v>41</v>
      </c>
      <c r="H1212" s="506">
        <v>1.5</v>
      </c>
      <c r="I1212" s="501" t="s">
        <v>41</v>
      </c>
      <c r="J1212" s="516">
        <v>2</v>
      </c>
      <c r="K1212" s="478" t="s">
        <v>194</v>
      </c>
    </row>
    <row r="1213" spans="2:11" ht="20.100000000000001" customHeight="1">
      <c r="B1213" s="595">
        <v>349.77</v>
      </c>
      <c r="C1213" s="499" t="s">
        <v>43</v>
      </c>
      <c r="D1213" s="492" t="s">
        <v>851</v>
      </c>
      <c r="E1213" s="457"/>
      <c r="F1213" s="505">
        <v>116.59</v>
      </c>
      <c r="G1213" s="501" t="s">
        <v>41</v>
      </c>
      <c r="H1213" s="506">
        <v>1.5</v>
      </c>
      <c r="I1213" s="501" t="s">
        <v>41</v>
      </c>
      <c r="J1213" s="516">
        <v>2</v>
      </c>
      <c r="K1213" s="478" t="s">
        <v>194</v>
      </c>
    </row>
    <row r="1214" spans="2:11" ht="20.100000000000001" customHeight="1">
      <c r="B1214" s="595">
        <v>329.01</v>
      </c>
      <c r="C1214" s="499" t="s">
        <v>43</v>
      </c>
      <c r="D1214" s="492" t="s">
        <v>852</v>
      </c>
      <c r="E1214" s="457"/>
      <c r="F1214" s="505">
        <v>109.672</v>
      </c>
      <c r="G1214" s="501" t="s">
        <v>41</v>
      </c>
      <c r="H1214" s="506">
        <v>1.5</v>
      </c>
      <c r="I1214" s="501" t="s">
        <v>41</v>
      </c>
      <c r="J1214" s="516">
        <v>2</v>
      </c>
      <c r="K1214" s="478" t="s">
        <v>194</v>
      </c>
    </row>
    <row r="1215" spans="2:11" ht="20.100000000000001" customHeight="1">
      <c r="B1215" s="595">
        <v>507.02</v>
      </c>
      <c r="C1215" s="499" t="s">
        <v>43</v>
      </c>
      <c r="D1215" s="492" t="s">
        <v>853</v>
      </c>
      <c r="E1215" s="457"/>
      <c r="F1215" s="505">
        <v>169.00900000000001</v>
      </c>
      <c r="G1215" s="501" t="s">
        <v>41</v>
      </c>
      <c r="H1215" s="506">
        <v>1.5</v>
      </c>
      <c r="I1215" s="501" t="s">
        <v>41</v>
      </c>
      <c r="J1215" s="516">
        <v>2</v>
      </c>
      <c r="K1215" s="478" t="s">
        <v>194</v>
      </c>
    </row>
    <row r="1216" spans="2:11" ht="20.100000000000001" customHeight="1">
      <c r="B1216" s="595">
        <v>1316</v>
      </c>
      <c r="C1216" s="499" t="s">
        <v>43</v>
      </c>
      <c r="D1216" s="492" t="s">
        <v>882</v>
      </c>
      <c r="E1216" s="457"/>
      <c r="F1216" s="505">
        <v>438.66899999999998</v>
      </c>
      <c r="G1216" s="501" t="s">
        <v>41</v>
      </c>
      <c r="H1216" s="506">
        <v>1.5</v>
      </c>
      <c r="I1216" s="501" t="s">
        <v>41</v>
      </c>
      <c r="J1216" s="516">
        <v>2</v>
      </c>
      <c r="K1216" s="478" t="s">
        <v>194</v>
      </c>
    </row>
    <row r="1217" spans="2:11" ht="20.100000000000001" customHeight="1">
      <c r="B1217" s="595">
        <v>503.48</v>
      </c>
      <c r="C1217" s="499" t="s">
        <v>43</v>
      </c>
      <c r="D1217" s="492" t="s">
        <v>883</v>
      </c>
      <c r="E1217" s="457"/>
      <c r="F1217" s="505">
        <v>167.827</v>
      </c>
      <c r="G1217" s="501" t="s">
        <v>41</v>
      </c>
      <c r="H1217" s="506">
        <v>1.5</v>
      </c>
      <c r="I1217" s="501" t="s">
        <v>41</v>
      </c>
      <c r="J1217" s="516">
        <v>2</v>
      </c>
      <c r="K1217" s="478" t="s">
        <v>194</v>
      </c>
    </row>
    <row r="1218" spans="2:11" ht="20.100000000000001" customHeight="1">
      <c r="B1218" s="595">
        <v>441.84</v>
      </c>
      <c r="C1218" s="499" t="s">
        <v>43</v>
      </c>
      <c r="D1218" s="492" t="s">
        <v>884</v>
      </c>
      <c r="E1218" s="457"/>
      <c r="F1218" s="505">
        <v>147.28200000000001</v>
      </c>
      <c r="G1218" s="501" t="s">
        <v>41</v>
      </c>
      <c r="H1218" s="506">
        <v>1.5</v>
      </c>
      <c r="I1218" s="501" t="s">
        <v>41</v>
      </c>
      <c r="J1218" s="516">
        <v>2</v>
      </c>
      <c r="K1218" s="478" t="s">
        <v>194</v>
      </c>
    </row>
    <row r="1219" spans="2:11" ht="20.100000000000001" customHeight="1">
      <c r="B1219" s="595">
        <v>368.1</v>
      </c>
      <c r="C1219" s="499" t="s">
        <v>43</v>
      </c>
      <c r="D1219" s="492" t="s">
        <v>885</v>
      </c>
      <c r="E1219" s="457"/>
      <c r="F1219" s="505">
        <v>122.702</v>
      </c>
      <c r="G1219" s="501" t="s">
        <v>41</v>
      </c>
      <c r="H1219" s="506">
        <v>1.5</v>
      </c>
      <c r="I1219" s="501" t="s">
        <v>41</v>
      </c>
      <c r="J1219" s="516">
        <v>2</v>
      </c>
      <c r="K1219" s="478" t="s">
        <v>194</v>
      </c>
    </row>
    <row r="1220" spans="2:11" ht="20.100000000000001" customHeight="1">
      <c r="B1220" s="595">
        <v>1770</v>
      </c>
      <c r="C1220" s="499" t="s">
        <v>43</v>
      </c>
      <c r="D1220" s="492" t="s">
        <v>1376</v>
      </c>
      <c r="E1220" s="457"/>
      <c r="F1220" s="505">
        <v>590</v>
      </c>
      <c r="G1220" s="501" t="s">
        <v>41</v>
      </c>
      <c r="H1220" s="506">
        <v>1.5</v>
      </c>
      <c r="I1220" s="501" t="s">
        <v>41</v>
      </c>
      <c r="J1220" s="516">
        <v>2</v>
      </c>
      <c r="K1220" s="1182" t="s">
        <v>194</v>
      </c>
    </row>
    <row r="1221" spans="2:11" ht="20.100000000000001" customHeight="1">
      <c r="B1221" s="595">
        <v>4590</v>
      </c>
      <c r="C1221" s="499" t="s">
        <v>43</v>
      </c>
      <c r="D1221" s="492" t="s">
        <v>1377</v>
      </c>
      <c r="E1221" s="457"/>
      <c r="F1221" s="505">
        <v>1530</v>
      </c>
      <c r="G1221" s="501" t="s">
        <v>41</v>
      </c>
      <c r="H1221" s="506">
        <v>1.5</v>
      </c>
      <c r="I1221" s="501" t="s">
        <v>41</v>
      </c>
      <c r="J1221" s="516">
        <v>2</v>
      </c>
      <c r="K1221" s="1182" t="s">
        <v>194</v>
      </c>
    </row>
    <row r="1222" spans="2:11" ht="20.100000000000001" customHeight="1">
      <c r="B1222" s="595"/>
      <c r="C1222" s="499"/>
      <c r="D1222" s="492"/>
      <c r="E1222" s="457"/>
      <c r="F1222" s="505"/>
      <c r="G1222" s="501"/>
      <c r="H1222" s="506"/>
      <c r="I1222" s="501"/>
      <c r="J1222" s="516"/>
      <c r="K1222" s="852"/>
    </row>
    <row r="1223" spans="2:11" ht="20.100000000000001" customHeight="1">
      <c r="B1223" s="595"/>
      <c r="C1223" s="499"/>
      <c r="D1223" s="834" t="s">
        <v>855</v>
      </c>
      <c r="E1223" s="457"/>
      <c r="F1223" s="505"/>
      <c r="G1223" s="501"/>
      <c r="H1223" s="506"/>
      <c r="I1223" s="501"/>
      <c r="J1223" s="516"/>
      <c r="K1223" s="478"/>
    </row>
    <row r="1224" spans="2:11" ht="20.100000000000001" customHeight="1">
      <c r="B1224" s="595">
        <v>704.52</v>
      </c>
      <c r="C1224" s="499" t="s">
        <v>43</v>
      </c>
      <c r="D1224" s="492" t="s">
        <v>856</v>
      </c>
      <c r="E1224" s="457"/>
      <c r="F1224" s="505">
        <v>234.84100000000001</v>
      </c>
      <c r="G1224" s="501" t="s">
        <v>41</v>
      </c>
      <c r="H1224" s="506">
        <v>1.5</v>
      </c>
      <c r="I1224" s="501" t="s">
        <v>41</v>
      </c>
      <c r="J1224" s="516">
        <v>2</v>
      </c>
      <c r="K1224" s="478" t="s">
        <v>194</v>
      </c>
    </row>
    <row r="1225" spans="2:11" ht="20.100000000000001" customHeight="1">
      <c r="B1225" s="595">
        <v>1090.95</v>
      </c>
      <c r="C1225" s="499" t="s">
        <v>43</v>
      </c>
      <c r="D1225" s="492" t="s">
        <v>864</v>
      </c>
      <c r="E1225" s="457"/>
      <c r="F1225" s="505">
        <v>363.65</v>
      </c>
      <c r="G1225" s="501" t="s">
        <v>41</v>
      </c>
      <c r="H1225" s="506">
        <v>1.5</v>
      </c>
      <c r="I1225" s="501" t="s">
        <v>41</v>
      </c>
      <c r="J1225" s="516">
        <v>2</v>
      </c>
      <c r="K1225" s="478" t="s">
        <v>194</v>
      </c>
    </row>
    <row r="1226" spans="2:11" ht="20.100000000000001" customHeight="1">
      <c r="B1226" s="595">
        <v>542.24</v>
      </c>
      <c r="C1226" s="499" t="s">
        <v>43</v>
      </c>
      <c r="D1226" s="492" t="s">
        <v>865</v>
      </c>
      <c r="E1226" s="457"/>
      <c r="F1226" s="505">
        <v>180.74700000000001</v>
      </c>
      <c r="G1226" s="501" t="s">
        <v>41</v>
      </c>
      <c r="H1226" s="506">
        <v>1.5</v>
      </c>
      <c r="I1226" s="501" t="s">
        <v>41</v>
      </c>
      <c r="J1226" s="516">
        <v>2</v>
      </c>
      <c r="K1226" s="478" t="s">
        <v>194</v>
      </c>
    </row>
    <row r="1227" spans="2:11" ht="20.100000000000001" customHeight="1">
      <c r="B1227" s="595">
        <v>818.05</v>
      </c>
      <c r="C1227" s="499" t="s">
        <v>43</v>
      </c>
      <c r="D1227" s="492" t="s">
        <v>857</v>
      </c>
      <c r="E1227" s="457"/>
      <c r="F1227" s="505">
        <v>272.68400000000003</v>
      </c>
      <c r="G1227" s="501" t="s">
        <v>41</v>
      </c>
      <c r="H1227" s="506">
        <v>1.5</v>
      </c>
      <c r="I1227" s="501" t="s">
        <v>41</v>
      </c>
      <c r="J1227" s="516">
        <v>2</v>
      </c>
      <c r="K1227" s="478" t="s">
        <v>194</v>
      </c>
    </row>
    <row r="1228" spans="2:11" ht="20.100000000000001" customHeight="1">
      <c r="B1228" s="595">
        <v>217.35</v>
      </c>
      <c r="C1228" s="499" t="s">
        <v>43</v>
      </c>
      <c r="D1228" s="492" t="s">
        <v>858</v>
      </c>
      <c r="E1228" s="457"/>
      <c r="F1228" s="505">
        <v>72.45</v>
      </c>
      <c r="G1228" s="501" t="s">
        <v>41</v>
      </c>
      <c r="H1228" s="506">
        <v>1.5</v>
      </c>
      <c r="I1228" s="501" t="s">
        <v>41</v>
      </c>
      <c r="J1228" s="516">
        <v>2</v>
      </c>
      <c r="K1228" s="478" t="s">
        <v>194</v>
      </c>
    </row>
    <row r="1229" spans="2:11" ht="20.100000000000001" customHeight="1">
      <c r="B1229" s="595">
        <v>696.57</v>
      </c>
      <c r="C1229" s="499" t="s">
        <v>43</v>
      </c>
      <c r="D1229" s="492" t="s">
        <v>859</v>
      </c>
      <c r="E1229" s="457"/>
      <c r="F1229" s="505">
        <v>232.19</v>
      </c>
      <c r="G1229" s="501" t="s">
        <v>41</v>
      </c>
      <c r="H1229" s="506">
        <v>1.5</v>
      </c>
      <c r="I1229" s="501" t="s">
        <v>41</v>
      </c>
      <c r="J1229" s="516">
        <v>2</v>
      </c>
      <c r="K1229" s="478" t="s">
        <v>194</v>
      </c>
    </row>
    <row r="1230" spans="2:11" ht="20.100000000000001" customHeight="1">
      <c r="B1230" s="595">
        <v>505.85</v>
      </c>
      <c r="C1230" s="499" t="s">
        <v>43</v>
      </c>
      <c r="D1230" s="492" t="s">
        <v>860</v>
      </c>
      <c r="E1230" s="457"/>
      <c r="F1230" s="505">
        <v>168.619</v>
      </c>
      <c r="G1230" s="501" t="s">
        <v>41</v>
      </c>
      <c r="H1230" s="506">
        <v>1.5</v>
      </c>
      <c r="I1230" s="501" t="s">
        <v>41</v>
      </c>
      <c r="J1230" s="516">
        <v>2</v>
      </c>
      <c r="K1230" s="478" t="s">
        <v>194</v>
      </c>
    </row>
    <row r="1231" spans="2:11" ht="20.100000000000001" customHeight="1">
      <c r="B1231" s="595">
        <v>616.95000000000005</v>
      </c>
      <c r="C1231" s="499" t="s">
        <v>43</v>
      </c>
      <c r="D1231" s="492" t="s">
        <v>861</v>
      </c>
      <c r="E1231" s="457"/>
      <c r="F1231" s="505">
        <v>205.65299999999999</v>
      </c>
      <c r="G1231" s="501" t="s">
        <v>41</v>
      </c>
      <c r="H1231" s="506">
        <v>1.5</v>
      </c>
      <c r="I1231" s="501" t="s">
        <v>41</v>
      </c>
      <c r="J1231" s="516">
        <v>2</v>
      </c>
      <c r="K1231" s="478" t="s">
        <v>194</v>
      </c>
    </row>
    <row r="1232" spans="2:11" ht="20.100000000000001" customHeight="1">
      <c r="B1232" s="595">
        <v>862.6</v>
      </c>
      <c r="C1232" s="499" t="s">
        <v>43</v>
      </c>
      <c r="D1232" s="492" t="s">
        <v>862</v>
      </c>
      <c r="E1232" s="457"/>
      <c r="F1232" s="505">
        <v>287.536</v>
      </c>
      <c r="G1232" s="501" t="s">
        <v>41</v>
      </c>
      <c r="H1232" s="506">
        <v>1.5</v>
      </c>
      <c r="I1232" s="501" t="s">
        <v>41</v>
      </c>
      <c r="J1232" s="516">
        <v>2</v>
      </c>
      <c r="K1232" s="478" t="s">
        <v>194</v>
      </c>
    </row>
    <row r="1233" spans="1:16" ht="20.100000000000001" customHeight="1">
      <c r="B1233" s="595">
        <v>1109.22</v>
      </c>
      <c r="C1233" s="499" t="s">
        <v>43</v>
      </c>
      <c r="D1233" s="492" t="s">
        <v>863</v>
      </c>
      <c r="E1233" s="457"/>
      <c r="F1233" s="505">
        <v>369.74</v>
      </c>
      <c r="G1233" s="501" t="s">
        <v>41</v>
      </c>
      <c r="H1233" s="506">
        <v>1.5</v>
      </c>
      <c r="I1233" s="501" t="s">
        <v>41</v>
      </c>
      <c r="J1233" s="516">
        <v>2</v>
      </c>
      <c r="K1233" s="478" t="s">
        <v>194</v>
      </c>
    </row>
    <row r="1234" spans="1:16" ht="20.100000000000001" customHeight="1">
      <c r="B1234" s="595">
        <v>613.22</v>
      </c>
      <c r="C1234" s="499" t="s">
        <v>43</v>
      </c>
      <c r="D1234" s="492" t="s">
        <v>866</v>
      </c>
      <c r="E1234" s="457"/>
      <c r="F1234" s="505">
        <v>204.40799999999999</v>
      </c>
      <c r="G1234" s="501" t="s">
        <v>41</v>
      </c>
      <c r="H1234" s="506">
        <v>1.5</v>
      </c>
      <c r="I1234" s="501" t="s">
        <v>41</v>
      </c>
      <c r="J1234" s="516">
        <v>2</v>
      </c>
      <c r="K1234" s="478" t="s">
        <v>194</v>
      </c>
    </row>
    <row r="1235" spans="1:16" ht="20.100000000000001" customHeight="1">
      <c r="B1235" s="595">
        <v>719.48</v>
      </c>
      <c r="C1235" s="499" t="s">
        <v>43</v>
      </c>
      <c r="D1235" s="492" t="s">
        <v>867</v>
      </c>
      <c r="E1235" s="457"/>
      <c r="F1235" s="505">
        <v>239.828</v>
      </c>
      <c r="G1235" s="501" t="s">
        <v>41</v>
      </c>
      <c r="H1235" s="506">
        <v>1.5</v>
      </c>
      <c r="I1235" s="501" t="s">
        <v>41</v>
      </c>
      <c r="J1235" s="516">
        <v>2</v>
      </c>
      <c r="K1235" s="478" t="s">
        <v>194</v>
      </c>
    </row>
    <row r="1236" spans="1:16" ht="20.100000000000001" customHeight="1">
      <c r="B1236" s="595">
        <v>698.93</v>
      </c>
      <c r="C1236" s="499" t="s">
        <v>43</v>
      </c>
      <c r="D1236" s="492" t="s">
        <v>868</v>
      </c>
      <c r="E1236" s="457"/>
      <c r="F1236" s="505">
        <v>232.977</v>
      </c>
      <c r="G1236" s="501" t="s">
        <v>41</v>
      </c>
      <c r="H1236" s="506">
        <v>1.5</v>
      </c>
      <c r="I1236" s="501" t="s">
        <v>41</v>
      </c>
      <c r="J1236" s="516">
        <v>2</v>
      </c>
      <c r="K1236" s="478" t="s">
        <v>194</v>
      </c>
    </row>
    <row r="1237" spans="1:16" ht="20.100000000000001" customHeight="1">
      <c r="B1237" s="595">
        <v>457.87</v>
      </c>
      <c r="C1237" s="499" t="s">
        <v>43</v>
      </c>
      <c r="D1237" s="492" t="s">
        <v>869</v>
      </c>
      <c r="E1237" s="457"/>
      <c r="F1237" s="505">
        <v>152.624</v>
      </c>
      <c r="G1237" s="501" t="s">
        <v>41</v>
      </c>
      <c r="H1237" s="506">
        <v>1.5</v>
      </c>
      <c r="I1237" s="501" t="s">
        <v>41</v>
      </c>
      <c r="J1237" s="516">
        <v>2</v>
      </c>
      <c r="K1237" s="478" t="s">
        <v>194</v>
      </c>
    </row>
    <row r="1238" spans="1:16" ht="20.100000000000001" customHeight="1">
      <c r="B1238" s="519">
        <v>35137.760000000002</v>
      </c>
      <c r="C1238" s="495" t="s">
        <v>383</v>
      </c>
      <c r="D1238" s="496" t="s">
        <v>40</v>
      </c>
      <c r="E1238" s="637"/>
      <c r="F1238" s="520">
        <v>11712.630999999999</v>
      </c>
      <c r="G1238" s="501"/>
      <c r="H1238" s="595"/>
      <c r="I1238" s="501"/>
      <c r="J1238" s="501"/>
      <c r="K1238" s="609"/>
      <c r="L1238" s="478"/>
    </row>
    <row r="1239" spans="1:16" ht="20.100000000000001" customHeight="1">
      <c r="A1239" s="486"/>
      <c r="B1239" s="681"/>
      <c r="C1239" s="485"/>
      <c r="D1239" s="492"/>
      <c r="E1239" s="457"/>
      <c r="F1239" s="478"/>
      <c r="G1239" s="478"/>
      <c r="H1239" s="478"/>
      <c r="I1239" s="478"/>
      <c r="J1239" s="478"/>
      <c r="K1239" s="478"/>
      <c r="L1239" s="478"/>
    </row>
    <row r="1240" spans="1:16" ht="24" customHeight="1">
      <c r="A1240" s="486">
        <v>93</v>
      </c>
      <c r="B1240" s="847" t="s">
        <v>778</v>
      </c>
      <c r="C1240" s="1216" t="s">
        <v>777</v>
      </c>
      <c r="D1240" s="1216"/>
      <c r="E1240" s="1216"/>
      <c r="F1240" s="1216"/>
      <c r="G1240" s="1216"/>
      <c r="H1240" s="1216"/>
      <c r="I1240" s="1216"/>
      <c r="J1240" s="1216"/>
      <c r="K1240" s="1216"/>
      <c r="L1240" s="1216"/>
      <c r="M1240" s="464">
        <v>4492.82</v>
      </c>
    </row>
    <row r="1241" spans="1:16" ht="20.100000000000001" customHeight="1">
      <c r="A1241" s="657"/>
      <c r="B1241" s="491"/>
      <c r="C1241" s="481"/>
      <c r="D1241" s="482"/>
      <c r="E1241" s="457"/>
      <c r="F1241" s="494" t="s">
        <v>38</v>
      </c>
      <c r="G1241" s="494"/>
      <c r="H1241" s="494" t="s">
        <v>226</v>
      </c>
      <c r="I1241" s="478"/>
      <c r="J1241" s="478"/>
      <c r="K1241" s="529"/>
      <c r="L1241" s="478"/>
    </row>
    <row r="1242" spans="1:16">
      <c r="A1242" s="486"/>
      <c r="B1242" s="498">
        <v>2181.9</v>
      </c>
      <c r="C1242" s="817" t="s">
        <v>43</v>
      </c>
      <c r="D1242" s="833" t="s">
        <v>864</v>
      </c>
      <c r="E1242"/>
      <c r="F1242" s="516">
        <v>363.65</v>
      </c>
      <c r="G1242" s="501" t="s">
        <v>41</v>
      </c>
      <c r="H1242" s="516">
        <v>6</v>
      </c>
      <c r="I1242" s="501"/>
      <c r="J1242" s="525"/>
      <c r="K1242" s="492"/>
      <c r="L1242" s="492"/>
      <c r="M1242" s="531"/>
      <c r="N1242" s="455"/>
      <c r="P1242"/>
    </row>
    <row r="1243" spans="1:16">
      <c r="A1243" s="486"/>
      <c r="B1243" s="498">
        <v>1084.48</v>
      </c>
      <c r="C1243" s="817" t="s">
        <v>43</v>
      </c>
      <c r="D1243" s="492" t="s">
        <v>865</v>
      </c>
      <c r="E1243"/>
      <c r="F1243" s="516">
        <v>180.74700000000001</v>
      </c>
      <c r="G1243" s="501" t="s">
        <v>41</v>
      </c>
      <c r="H1243" s="516">
        <v>6</v>
      </c>
      <c r="I1243" s="501"/>
      <c r="J1243" s="525"/>
      <c r="K1243" s="492"/>
      <c r="L1243" s="492"/>
      <c r="M1243" s="531"/>
      <c r="N1243" s="455"/>
      <c r="P1243"/>
    </row>
    <row r="1244" spans="1:16">
      <c r="A1244" s="486"/>
      <c r="B1244" s="498">
        <v>1226.44</v>
      </c>
      <c r="C1244" s="817" t="s">
        <v>43</v>
      </c>
      <c r="D1244" s="492" t="s">
        <v>866</v>
      </c>
      <c r="E1244"/>
      <c r="F1244" s="516">
        <v>204.40799999999999</v>
      </c>
      <c r="G1244" s="501" t="s">
        <v>41</v>
      </c>
      <c r="H1244" s="516">
        <v>6</v>
      </c>
      <c r="I1244" s="501"/>
      <c r="J1244" s="525"/>
      <c r="K1244" s="492"/>
      <c r="L1244" s="492"/>
      <c r="M1244" s="531"/>
      <c r="N1244" s="455"/>
      <c r="P1244"/>
    </row>
    <row r="1245" spans="1:16" ht="20.100000000000001" customHeight="1">
      <c r="A1245" s="657"/>
      <c r="B1245" s="519">
        <v>4492.82</v>
      </c>
      <c r="C1245" s="495" t="s">
        <v>383</v>
      </c>
      <c r="D1245" s="496" t="s">
        <v>40</v>
      </c>
      <c r="E1245" s="457"/>
      <c r="F1245" s="520">
        <v>748.80499999999995</v>
      </c>
      <c r="G1245" s="599"/>
      <c r="H1245" s="658"/>
      <c r="I1245" s="599"/>
      <c r="J1245" s="599"/>
      <c r="K1245" s="662"/>
      <c r="L1245" s="517"/>
    </row>
    <row r="1246" spans="1:16" ht="20.100000000000001" customHeight="1">
      <c r="A1246" s="657"/>
      <c r="B1246" s="490"/>
      <c r="C1246" s="495"/>
      <c r="D1246" s="496"/>
      <c r="E1246" s="457"/>
      <c r="F1246" s="1150"/>
      <c r="G1246" s="599"/>
      <c r="H1246" s="658"/>
      <c r="I1246" s="599"/>
      <c r="J1246" s="599"/>
      <c r="K1246" s="662"/>
      <c r="L1246" s="517"/>
    </row>
    <row r="1247" spans="1:16" ht="35.25" customHeight="1">
      <c r="A1247" s="486">
        <v>94</v>
      </c>
      <c r="B1247" s="488" t="s">
        <v>780</v>
      </c>
      <c r="C1247" s="1216" t="s">
        <v>779</v>
      </c>
      <c r="D1247" s="1216"/>
      <c r="E1247" s="1216"/>
      <c r="F1247" s="1216"/>
      <c r="G1247" s="1216"/>
      <c r="H1247" s="1216"/>
      <c r="I1247" s="1216"/>
      <c r="J1247" s="1216"/>
      <c r="K1247" s="1216"/>
      <c r="L1247" s="1216"/>
      <c r="M1247" s="464">
        <v>14840</v>
      </c>
    </row>
    <row r="1248" spans="1:16" ht="20.100000000000001" customHeight="1">
      <c r="A1248" s="657"/>
      <c r="B1248" s="491"/>
      <c r="C1248" s="481"/>
      <c r="D1248" s="482"/>
      <c r="E1248" s="457"/>
      <c r="F1248" s="1159" t="s">
        <v>38</v>
      </c>
      <c r="G1248" s="1159"/>
      <c r="H1248" s="1159" t="s">
        <v>226</v>
      </c>
      <c r="I1248" s="1157"/>
      <c r="J1248" s="1157"/>
      <c r="K1248" s="529"/>
      <c r="L1248" s="1157"/>
    </row>
    <row r="1249" spans="1:242" ht="20.100000000000001" customHeight="1">
      <c r="A1249" s="486"/>
      <c r="B1249" s="498">
        <v>4130</v>
      </c>
      <c r="C1249" s="817" t="s">
        <v>43</v>
      </c>
      <c r="D1249" s="492" t="s">
        <v>1376</v>
      </c>
      <c r="E1249"/>
      <c r="F1249" s="516">
        <v>590</v>
      </c>
      <c r="G1249" s="501" t="s">
        <v>41</v>
      </c>
      <c r="H1249" s="516">
        <v>7</v>
      </c>
      <c r="I1249" s="501"/>
      <c r="J1249" s="525"/>
      <c r="K1249" s="492"/>
      <c r="L1249" s="492"/>
      <c r="M1249" s="531"/>
    </row>
    <row r="1250" spans="1:242" ht="20.100000000000001" customHeight="1">
      <c r="A1250" s="486"/>
      <c r="B1250" s="498">
        <v>10710</v>
      </c>
      <c r="C1250" s="817" t="s">
        <v>43</v>
      </c>
      <c r="D1250" s="492" t="s">
        <v>1377</v>
      </c>
      <c r="E1250"/>
      <c r="F1250" s="516">
        <v>1530</v>
      </c>
      <c r="G1250" s="501" t="s">
        <v>41</v>
      </c>
      <c r="H1250" s="516">
        <v>7</v>
      </c>
      <c r="I1250" s="501"/>
      <c r="J1250" s="525"/>
      <c r="K1250" s="492"/>
      <c r="L1250" s="492"/>
      <c r="M1250" s="531"/>
    </row>
    <row r="1251" spans="1:242" ht="20.100000000000001" customHeight="1">
      <c r="A1251" s="657"/>
      <c r="B1251" s="519">
        <v>14840</v>
      </c>
      <c r="C1251" s="495" t="s">
        <v>383</v>
      </c>
      <c r="D1251" s="496" t="s">
        <v>40</v>
      </c>
      <c r="E1251" s="457"/>
      <c r="F1251" s="520">
        <v>2120</v>
      </c>
      <c r="G1251" s="599"/>
      <c r="H1251" s="658"/>
      <c r="I1251" s="599"/>
      <c r="J1251" s="599"/>
      <c r="K1251" s="662"/>
      <c r="L1251" s="517"/>
    </row>
    <row r="1252" spans="1:242" ht="20.100000000000001" customHeight="1">
      <c r="A1252" s="657"/>
      <c r="B1252" s="490"/>
      <c r="C1252" s="495"/>
      <c r="D1252" s="496"/>
      <c r="E1252" s="457"/>
      <c r="F1252" s="1150"/>
      <c r="G1252" s="599"/>
      <c r="H1252" s="658"/>
      <c r="I1252" s="599"/>
      <c r="J1252" s="599"/>
      <c r="K1252" s="662"/>
      <c r="L1252" s="517"/>
    </row>
    <row r="1253" spans="1:242" s="453" customFormat="1" ht="17.100000000000001" customHeight="1">
      <c r="A1253" s="479" t="s">
        <v>22</v>
      </c>
      <c r="B1253" s="480" t="s">
        <v>23</v>
      </c>
      <c r="C1253" s="481"/>
      <c r="D1253" s="482"/>
      <c r="E1253" s="483"/>
      <c r="F1253" s="484"/>
      <c r="G1253" s="485"/>
      <c r="H1253" s="485"/>
      <c r="I1253" s="485"/>
      <c r="J1253" s="485"/>
      <c r="K1253" s="485"/>
      <c r="L1253" s="485"/>
      <c r="M1253" s="512"/>
      <c r="N1253" s="515"/>
    </row>
    <row r="1254" spans="1:242" ht="20.100000000000001" customHeight="1">
      <c r="A1254" s="486"/>
      <c r="B1254" s="684"/>
      <c r="C1254" s="685"/>
      <c r="D1254" s="686"/>
      <c r="E1254" s="687"/>
      <c r="F1254" s="688"/>
      <c r="G1254" s="689"/>
      <c r="H1254" s="690"/>
      <c r="I1254" s="689"/>
      <c r="J1254" s="689"/>
      <c r="K1254" s="703"/>
      <c r="L1254" s="686"/>
      <c r="M1254" s="514"/>
    </row>
    <row r="1255" spans="1:242" ht="57.75" customHeight="1">
      <c r="A1255" s="486">
        <v>95</v>
      </c>
      <c r="B1255" s="471" t="s">
        <v>227</v>
      </c>
      <c r="C1255" s="1220" t="s">
        <v>785</v>
      </c>
      <c r="D1255" s="1220"/>
      <c r="E1255" s="1220"/>
      <c r="F1255" s="1220"/>
      <c r="G1255" s="1220"/>
      <c r="H1255" s="1220"/>
      <c r="I1255" s="1220"/>
      <c r="J1255" s="1220"/>
      <c r="K1255" s="1220"/>
      <c r="L1255" s="1220"/>
      <c r="M1255" s="514">
        <v>80.63</v>
      </c>
    </row>
    <row r="1256" spans="1:242" ht="20.100000000000001" customHeight="1">
      <c r="A1256" s="486"/>
      <c r="B1256" s="684"/>
      <c r="C1256" s="685"/>
      <c r="D1256" s="686"/>
      <c r="E1256" s="687"/>
      <c r="F1256" s="688"/>
      <c r="G1256" s="689"/>
      <c r="H1256" s="690"/>
      <c r="I1256" s="689"/>
      <c r="J1256" s="689"/>
      <c r="K1256" s="703"/>
      <c r="L1256" s="686"/>
      <c r="M1256" s="514"/>
    </row>
    <row r="1257" spans="1:242" ht="20.100000000000001" customHeight="1">
      <c r="A1257" s="486"/>
      <c r="B1257" s="570">
        <v>47.2</v>
      </c>
      <c r="C1257" s="817" t="s">
        <v>43</v>
      </c>
      <c r="D1257" s="492" t="s">
        <v>228</v>
      </c>
      <c r="E1257" s="841">
        <v>40</v>
      </c>
      <c r="F1257" s="842" t="s">
        <v>41</v>
      </c>
      <c r="G1257" s="1234">
        <v>2</v>
      </c>
      <c r="H1257" s="1234"/>
      <c r="I1257" s="501" t="s">
        <v>41</v>
      </c>
      <c r="J1257" s="691">
        <v>0.59</v>
      </c>
      <c r="K1257" s="704" t="s">
        <v>229</v>
      </c>
      <c r="M1257" s="837"/>
    </row>
    <row r="1258" spans="1:242" ht="20.100000000000001" customHeight="1">
      <c r="A1258" s="486"/>
      <c r="B1258" s="570">
        <v>23.43</v>
      </c>
      <c r="C1258" s="817" t="s">
        <v>43</v>
      </c>
      <c r="D1258" s="492" t="s">
        <v>230</v>
      </c>
      <c r="E1258" s="839">
        <v>11712.630999999999</v>
      </c>
      <c r="F1258" s="840" t="s">
        <v>110</v>
      </c>
      <c r="G1258" s="1235">
        <v>1</v>
      </c>
      <c r="H1258" s="1235"/>
      <c r="I1258" s="840" t="s">
        <v>41</v>
      </c>
      <c r="J1258" s="691">
        <v>0.2</v>
      </c>
      <c r="K1258" s="704" t="s">
        <v>229</v>
      </c>
      <c r="M1258" s="1233"/>
      <c r="N1258" s="1233"/>
    </row>
    <row r="1259" spans="1:242" ht="20.100000000000001" customHeight="1">
      <c r="A1259" s="486"/>
      <c r="B1259" s="813">
        <v>10</v>
      </c>
      <c r="C1259" s="817" t="s">
        <v>43</v>
      </c>
      <c r="D1259" s="492" t="s">
        <v>231</v>
      </c>
      <c r="E1259" s="841">
        <v>40</v>
      </c>
      <c r="F1259" s="501" t="s">
        <v>41</v>
      </c>
      <c r="G1259" s="1229">
        <v>1</v>
      </c>
      <c r="H1259" s="1229"/>
      <c r="I1259" s="501" t="s">
        <v>41</v>
      </c>
      <c r="J1259" s="691">
        <v>0.25</v>
      </c>
      <c r="K1259" s="704" t="s">
        <v>229</v>
      </c>
      <c r="M1259" s="837"/>
    </row>
    <row r="1260" spans="1:242" ht="20.100000000000001" customHeight="1">
      <c r="A1260" s="486"/>
      <c r="B1260" s="554">
        <v>80.63</v>
      </c>
      <c r="C1260" s="495" t="s">
        <v>383</v>
      </c>
      <c r="D1260" s="496" t="s">
        <v>40</v>
      </c>
      <c r="E1260" s="838"/>
      <c r="F1260" s="688"/>
      <c r="G1260" s="689"/>
      <c r="H1260" s="690"/>
      <c r="I1260" s="689"/>
      <c r="J1260" s="689"/>
      <c r="K1260" s="703"/>
      <c r="L1260" s="686"/>
      <c r="M1260" s="514"/>
    </row>
    <row r="1261" spans="1:242" ht="20.100000000000001" customHeight="1">
      <c r="A1261" s="486"/>
      <c r="B1261" s="684"/>
      <c r="C1261" s="685"/>
      <c r="D1261" s="686"/>
      <c r="E1261" s="687"/>
      <c r="F1261" s="688"/>
      <c r="G1261" s="689"/>
      <c r="H1261" s="690"/>
      <c r="I1261" s="689"/>
      <c r="J1261" s="689"/>
      <c r="K1261" s="703"/>
      <c r="L1261" s="686"/>
      <c r="M1261" s="514"/>
    </row>
    <row r="1262" spans="1:242" ht="33.75" customHeight="1">
      <c r="A1262" s="486">
        <v>96</v>
      </c>
      <c r="B1262" s="488" t="s">
        <v>614</v>
      </c>
      <c r="C1262" s="1216" t="s">
        <v>786</v>
      </c>
      <c r="D1262" s="1216"/>
      <c r="E1262" s="1216"/>
      <c r="F1262" s="1216"/>
      <c r="G1262" s="1216"/>
      <c r="H1262" s="1216"/>
      <c r="I1262" s="1216"/>
      <c r="J1262" s="1216"/>
      <c r="K1262" s="1216"/>
      <c r="L1262" s="1216"/>
      <c r="M1262" s="464">
        <v>4099.42</v>
      </c>
    </row>
    <row r="1263" spans="1:242">
      <c r="A1263" s="486"/>
      <c r="B1263" s="492"/>
      <c r="C1263" s="1231"/>
      <c r="D1263" s="1231"/>
      <c r="E1263" s="843" t="s">
        <v>871</v>
      </c>
      <c r="F1263" s="579"/>
      <c r="G1263" s="579"/>
      <c r="H1263" s="579"/>
      <c r="I1263" s="579"/>
      <c r="J1263" s="579"/>
      <c r="K1263" s="579"/>
      <c r="L1263" s="579"/>
    </row>
    <row r="1264" spans="1:242" ht="20.100000000000001" customHeight="1">
      <c r="A1264" s="692"/>
      <c r="B1264" s="693"/>
      <c r="C1264" s="694"/>
      <c r="D1264" s="695"/>
      <c r="E1264" s="843" t="s">
        <v>870</v>
      </c>
      <c r="F1264" s="560"/>
      <c r="G1264" s="546" t="s">
        <v>30</v>
      </c>
      <c r="H1264" s="696"/>
      <c r="I1264" s="546"/>
      <c r="J1264" s="546"/>
      <c r="K1264" s="546"/>
      <c r="L1264" s="546"/>
      <c r="O1264" s="705"/>
      <c r="P1264" s="705"/>
      <c r="Q1264" s="705"/>
      <c r="R1264" s="705"/>
      <c r="S1264" s="705"/>
      <c r="T1264" s="705"/>
      <c r="U1264" s="705"/>
      <c r="V1264" s="705"/>
      <c r="W1264" s="705"/>
      <c r="X1264" s="705"/>
      <c r="Y1264" s="705"/>
      <c r="Z1264" s="705"/>
      <c r="AA1264" s="705"/>
      <c r="AB1264" s="705"/>
      <c r="AC1264" s="705"/>
      <c r="AD1264" s="705"/>
      <c r="AE1264" s="705"/>
      <c r="AF1264" s="705"/>
      <c r="AG1264" s="705"/>
      <c r="AH1264" s="705"/>
      <c r="AI1264" s="705"/>
      <c r="AJ1264" s="705"/>
      <c r="AK1264" s="705"/>
      <c r="AL1264" s="705"/>
      <c r="AM1264" s="705"/>
      <c r="AN1264" s="705"/>
      <c r="AO1264" s="705"/>
      <c r="AP1264" s="705"/>
      <c r="AQ1264" s="705"/>
      <c r="AR1264" s="705"/>
      <c r="AS1264" s="705"/>
      <c r="AT1264" s="705"/>
      <c r="AU1264" s="705"/>
      <c r="AV1264" s="705"/>
      <c r="AW1264" s="705"/>
      <c r="AX1264" s="705"/>
      <c r="AY1264" s="705"/>
      <c r="AZ1264" s="705"/>
      <c r="BA1264" s="705"/>
      <c r="BB1264" s="705"/>
      <c r="BC1264" s="705"/>
      <c r="BD1264" s="705"/>
      <c r="BE1264" s="705"/>
      <c r="BF1264" s="705"/>
      <c r="BG1264" s="705"/>
      <c r="BH1264" s="705"/>
      <c r="BI1264" s="705"/>
      <c r="BJ1264" s="705"/>
      <c r="BK1264" s="705"/>
      <c r="BL1264" s="705"/>
      <c r="BM1264" s="705"/>
      <c r="BN1264" s="705"/>
      <c r="BO1264" s="705"/>
      <c r="BP1264" s="705"/>
      <c r="BQ1264" s="705"/>
      <c r="BR1264" s="705"/>
      <c r="BS1264" s="705"/>
      <c r="BT1264" s="705"/>
      <c r="BU1264" s="705"/>
      <c r="BV1264" s="705"/>
      <c r="BW1264" s="705"/>
      <c r="BX1264" s="705"/>
      <c r="BY1264" s="705"/>
      <c r="BZ1264" s="705"/>
      <c r="CA1264" s="705"/>
      <c r="CB1264" s="705"/>
      <c r="CC1264" s="705"/>
      <c r="CD1264" s="705"/>
      <c r="CE1264" s="705"/>
      <c r="CF1264" s="705"/>
      <c r="CG1264" s="705"/>
      <c r="CH1264" s="705"/>
      <c r="CI1264" s="705"/>
      <c r="CJ1264" s="705"/>
      <c r="CK1264" s="705"/>
      <c r="CL1264" s="705"/>
      <c r="CM1264" s="705"/>
      <c r="CN1264" s="705"/>
      <c r="CO1264" s="705"/>
      <c r="CP1264" s="705"/>
      <c r="CQ1264" s="705"/>
      <c r="CR1264" s="705"/>
      <c r="CS1264" s="705"/>
      <c r="CT1264" s="705"/>
      <c r="CU1264" s="705"/>
      <c r="CV1264" s="705"/>
      <c r="CW1264" s="705"/>
      <c r="CX1264" s="705"/>
      <c r="CY1264" s="705"/>
      <c r="CZ1264" s="705"/>
      <c r="DA1264" s="705"/>
      <c r="DB1264" s="705"/>
      <c r="DC1264" s="705"/>
      <c r="DD1264" s="705"/>
      <c r="DE1264" s="705"/>
      <c r="DF1264" s="705"/>
      <c r="DG1264" s="705"/>
      <c r="DH1264" s="705"/>
      <c r="DI1264" s="705"/>
      <c r="DJ1264" s="705"/>
      <c r="DK1264" s="705"/>
      <c r="DL1264" s="705"/>
      <c r="DM1264" s="705"/>
      <c r="DN1264" s="705"/>
      <c r="DO1264" s="705"/>
      <c r="DP1264" s="705"/>
      <c r="DQ1264" s="705"/>
      <c r="DR1264" s="705"/>
      <c r="DS1264" s="705"/>
      <c r="DT1264" s="705"/>
      <c r="DU1264" s="705"/>
      <c r="DV1264" s="705"/>
      <c r="DW1264" s="705"/>
      <c r="DX1264" s="705"/>
      <c r="DY1264" s="705"/>
      <c r="DZ1264" s="705"/>
      <c r="EA1264" s="705"/>
      <c r="EB1264" s="705"/>
      <c r="EC1264" s="705"/>
      <c r="ED1264" s="705"/>
      <c r="EE1264" s="705"/>
      <c r="EF1264" s="705"/>
      <c r="EG1264" s="705"/>
      <c r="EH1264" s="705"/>
      <c r="EI1264" s="705"/>
      <c r="EJ1264" s="705"/>
      <c r="EK1264" s="705"/>
      <c r="EL1264" s="705"/>
      <c r="EM1264" s="705"/>
      <c r="EN1264" s="705"/>
      <c r="EO1264" s="705"/>
      <c r="EP1264" s="705"/>
      <c r="EQ1264" s="705"/>
      <c r="ER1264" s="705"/>
      <c r="ES1264" s="705"/>
      <c r="ET1264" s="705"/>
      <c r="EU1264" s="705"/>
      <c r="EV1264" s="705"/>
      <c r="EW1264" s="705"/>
      <c r="EX1264" s="705"/>
      <c r="EY1264" s="705"/>
      <c r="EZ1264" s="705"/>
      <c r="FA1264" s="705"/>
      <c r="FB1264" s="705"/>
      <c r="FC1264" s="705"/>
      <c r="FD1264" s="705"/>
      <c r="FE1264" s="705"/>
      <c r="FF1264" s="705"/>
      <c r="FG1264" s="705"/>
      <c r="FH1264" s="705"/>
      <c r="FI1264" s="705"/>
      <c r="FJ1264" s="705"/>
      <c r="FK1264" s="705"/>
      <c r="FL1264" s="705"/>
      <c r="FM1264" s="705"/>
      <c r="FN1264" s="705"/>
      <c r="FO1264" s="705"/>
      <c r="FP1264" s="705"/>
      <c r="FQ1264" s="705"/>
      <c r="FR1264" s="705"/>
      <c r="FS1264" s="705"/>
      <c r="FT1264" s="705"/>
      <c r="FU1264" s="705"/>
      <c r="FV1264" s="705"/>
      <c r="FW1264" s="705"/>
      <c r="FX1264" s="705"/>
      <c r="FY1264" s="705"/>
      <c r="FZ1264" s="705"/>
      <c r="GA1264" s="705"/>
      <c r="GB1264" s="705"/>
      <c r="GC1264" s="705"/>
      <c r="GD1264" s="705"/>
      <c r="GE1264" s="705"/>
      <c r="GF1264" s="705"/>
      <c r="GG1264" s="705"/>
      <c r="GH1264" s="705"/>
      <c r="GI1264" s="705"/>
      <c r="GJ1264" s="705"/>
      <c r="GK1264" s="705"/>
      <c r="GL1264" s="705"/>
      <c r="GM1264" s="705"/>
      <c r="GN1264" s="705"/>
      <c r="GO1264" s="705"/>
      <c r="GP1264" s="705"/>
      <c r="GQ1264" s="705"/>
      <c r="GR1264" s="705"/>
      <c r="GS1264" s="705"/>
      <c r="GT1264" s="705"/>
      <c r="GU1264" s="705"/>
      <c r="GV1264" s="705"/>
      <c r="GW1264" s="705"/>
      <c r="GX1264" s="705"/>
      <c r="GY1264" s="705"/>
      <c r="GZ1264" s="705"/>
      <c r="HA1264" s="705"/>
      <c r="HB1264" s="705"/>
      <c r="HC1264" s="705"/>
      <c r="HD1264" s="705"/>
      <c r="HE1264" s="705"/>
      <c r="HF1264" s="705"/>
      <c r="HG1264" s="705"/>
      <c r="HH1264" s="705"/>
      <c r="HI1264" s="705"/>
      <c r="HJ1264" s="705"/>
      <c r="HK1264" s="705"/>
      <c r="HL1264" s="705"/>
      <c r="HM1264" s="705"/>
      <c r="HN1264" s="705"/>
      <c r="HO1264" s="705"/>
      <c r="HP1264" s="705"/>
      <c r="HQ1264" s="705"/>
      <c r="HR1264" s="705"/>
      <c r="HS1264" s="705"/>
      <c r="HT1264" s="705"/>
      <c r="HU1264" s="705"/>
      <c r="HV1264" s="705"/>
      <c r="HW1264" s="705"/>
      <c r="HX1264" s="705"/>
      <c r="HY1264" s="705"/>
      <c r="HZ1264" s="705"/>
      <c r="IA1264" s="705"/>
      <c r="IB1264" s="705"/>
      <c r="IC1264" s="705"/>
      <c r="ID1264" s="705"/>
      <c r="IE1264" s="705"/>
      <c r="IF1264" s="705"/>
      <c r="IG1264" s="705"/>
      <c r="IH1264" s="705"/>
    </row>
    <row r="1265" spans="1:242" ht="20.100000000000001" customHeight="1">
      <c r="A1265" s="697"/>
      <c r="B1265" s="844">
        <v>4099.42</v>
      </c>
      <c r="C1265" s="817" t="s">
        <v>43</v>
      </c>
      <c r="D1265" s="845" t="s">
        <v>872</v>
      </c>
      <c r="E1265" s="699">
        <v>0.35</v>
      </c>
      <c r="F1265" s="562" t="s">
        <v>133</v>
      </c>
      <c r="G1265" s="643">
        <v>11712.630999999999</v>
      </c>
      <c r="H1265" s="562"/>
      <c r="I1265" s="699"/>
      <c r="J1265" s="699"/>
      <c r="K1265" s="597"/>
      <c r="L1265" s="562"/>
      <c r="O1265" s="705"/>
      <c r="P1265" s="705"/>
      <c r="Q1265" s="705"/>
      <c r="R1265" s="705"/>
      <c r="S1265" s="705"/>
      <c r="T1265" s="705"/>
      <c r="U1265" s="705"/>
      <c r="V1265" s="705"/>
      <c r="W1265" s="705"/>
      <c r="X1265" s="705"/>
      <c r="Y1265" s="705"/>
      <c r="Z1265" s="705"/>
      <c r="AA1265" s="705"/>
      <c r="AB1265" s="705"/>
      <c r="AC1265" s="705"/>
      <c r="AD1265" s="705"/>
      <c r="AE1265" s="705"/>
      <c r="AF1265" s="705"/>
      <c r="AG1265" s="705"/>
      <c r="AH1265" s="705"/>
      <c r="AI1265" s="705"/>
      <c r="AJ1265" s="705"/>
      <c r="AK1265" s="705"/>
      <c r="AL1265" s="705"/>
      <c r="AM1265" s="705"/>
      <c r="AN1265" s="705"/>
      <c r="AO1265" s="705"/>
      <c r="AP1265" s="705"/>
      <c r="AQ1265" s="705"/>
      <c r="AR1265" s="705"/>
      <c r="AS1265" s="705"/>
      <c r="AT1265" s="705"/>
      <c r="AU1265" s="705"/>
      <c r="AV1265" s="705"/>
      <c r="AW1265" s="705"/>
      <c r="AX1265" s="705"/>
      <c r="AY1265" s="705"/>
      <c r="AZ1265" s="705"/>
      <c r="BA1265" s="705"/>
      <c r="BB1265" s="705"/>
      <c r="BC1265" s="705"/>
      <c r="BD1265" s="705"/>
      <c r="BE1265" s="705"/>
      <c r="BF1265" s="705"/>
      <c r="BG1265" s="705"/>
      <c r="BH1265" s="705"/>
      <c r="BI1265" s="705"/>
      <c r="BJ1265" s="705"/>
      <c r="BK1265" s="705"/>
      <c r="BL1265" s="705"/>
      <c r="BM1265" s="705"/>
      <c r="BN1265" s="705"/>
      <c r="BO1265" s="705"/>
      <c r="BP1265" s="705"/>
      <c r="BQ1265" s="705"/>
      <c r="BR1265" s="705"/>
      <c r="BS1265" s="705"/>
      <c r="BT1265" s="705"/>
      <c r="BU1265" s="705"/>
      <c r="BV1265" s="705"/>
      <c r="BW1265" s="705"/>
      <c r="BX1265" s="705"/>
      <c r="BY1265" s="705"/>
      <c r="BZ1265" s="705"/>
      <c r="CA1265" s="705"/>
      <c r="CB1265" s="705"/>
      <c r="CC1265" s="705"/>
      <c r="CD1265" s="705"/>
      <c r="CE1265" s="705"/>
      <c r="CF1265" s="705"/>
      <c r="CG1265" s="705"/>
      <c r="CH1265" s="705"/>
      <c r="CI1265" s="705"/>
      <c r="CJ1265" s="705"/>
      <c r="CK1265" s="705"/>
      <c r="CL1265" s="705"/>
      <c r="CM1265" s="705"/>
      <c r="CN1265" s="705"/>
      <c r="CO1265" s="705"/>
      <c r="CP1265" s="705"/>
      <c r="CQ1265" s="705"/>
      <c r="CR1265" s="705"/>
      <c r="CS1265" s="705"/>
      <c r="CT1265" s="705"/>
      <c r="CU1265" s="705"/>
      <c r="CV1265" s="705"/>
      <c r="CW1265" s="705"/>
      <c r="CX1265" s="705"/>
      <c r="CY1265" s="705"/>
      <c r="CZ1265" s="705"/>
      <c r="DA1265" s="705"/>
      <c r="DB1265" s="705"/>
      <c r="DC1265" s="705"/>
      <c r="DD1265" s="705"/>
      <c r="DE1265" s="705"/>
      <c r="DF1265" s="705"/>
      <c r="DG1265" s="705"/>
      <c r="DH1265" s="705"/>
      <c r="DI1265" s="705"/>
      <c r="DJ1265" s="705"/>
      <c r="DK1265" s="705"/>
      <c r="DL1265" s="705"/>
      <c r="DM1265" s="705"/>
      <c r="DN1265" s="705"/>
      <c r="DO1265" s="705"/>
      <c r="DP1265" s="705"/>
      <c r="DQ1265" s="705"/>
      <c r="DR1265" s="705"/>
      <c r="DS1265" s="705"/>
      <c r="DT1265" s="705"/>
      <c r="DU1265" s="705"/>
      <c r="DV1265" s="705"/>
      <c r="DW1265" s="705"/>
      <c r="DX1265" s="705"/>
      <c r="DY1265" s="705"/>
      <c r="DZ1265" s="705"/>
      <c r="EA1265" s="705"/>
      <c r="EB1265" s="705"/>
      <c r="EC1265" s="705"/>
      <c r="ED1265" s="705"/>
      <c r="EE1265" s="705"/>
      <c r="EF1265" s="705"/>
      <c r="EG1265" s="705"/>
      <c r="EH1265" s="705"/>
      <c r="EI1265" s="705"/>
      <c r="EJ1265" s="705"/>
      <c r="EK1265" s="705"/>
      <c r="EL1265" s="705"/>
      <c r="EM1265" s="705"/>
      <c r="EN1265" s="705"/>
      <c r="EO1265" s="705"/>
      <c r="EP1265" s="705"/>
      <c r="EQ1265" s="705"/>
      <c r="ER1265" s="705"/>
      <c r="ES1265" s="705"/>
      <c r="ET1265" s="705"/>
      <c r="EU1265" s="705"/>
      <c r="EV1265" s="705"/>
      <c r="EW1265" s="705"/>
      <c r="EX1265" s="705"/>
      <c r="EY1265" s="705"/>
      <c r="EZ1265" s="705"/>
      <c r="FA1265" s="705"/>
      <c r="FB1265" s="705"/>
      <c r="FC1265" s="705"/>
      <c r="FD1265" s="705"/>
      <c r="FE1265" s="705"/>
      <c r="FF1265" s="705"/>
      <c r="FG1265" s="705"/>
      <c r="FH1265" s="705"/>
      <c r="FI1265" s="705"/>
      <c r="FJ1265" s="705"/>
      <c r="FK1265" s="705"/>
      <c r="FL1265" s="705"/>
      <c r="FM1265" s="705"/>
      <c r="FN1265" s="705"/>
      <c r="FO1265" s="705"/>
      <c r="FP1265" s="705"/>
      <c r="FQ1265" s="705"/>
      <c r="FR1265" s="705"/>
      <c r="FS1265" s="705"/>
      <c r="FT1265" s="705"/>
      <c r="FU1265" s="705"/>
      <c r="FV1265" s="705"/>
      <c r="FW1265" s="705"/>
      <c r="FX1265" s="705"/>
      <c r="FY1265" s="705"/>
      <c r="FZ1265" s="705"/>
      <c r="GA1265" s="705"/>
      <c r="GB1265" s="705"/>
      <c r="GC1265" s="705"/>
      <c r="GD1265" s="705"/>
      <c r="GE1265" s="705"/>
      <c r="GF1265" s="705"/>
      <c r="GG1265" s="705"/>
      <c r="GH1265" s="705"/>
      <c r="GI1265" s="705"/>
      <c r="GJ1265" s="705"/>
      <c r="GK1265" s="705"/>
      <c r="GL1265" s="705"/>
      <c r="GM1265" s="705"/>
      <c r="GN1265" s="705"/>
      <c r="GO1265" s="705"/>
      <c r="GP1265" s="705"/>
      <c r="GQ1265" s="705"/>
      <c r="GR1265" s="705"/>
      <c r="GS1265" s="705"/>
      <c r="GT1265" s="705"/>
      <c r="GU1265" s="705"/>
      <c r="GV1265" s="705"/>
      <c r="GW1265" s="705"/>
      <c r="GX1265" s="705"/>
      <c r="GY1265" s="705"/>
      <c r="GZ1265" s="705"/>
      <c r="HA1265" s="705"/>
      <c r="HB1265" s="705"/>
      <c r="HC1265" s="705"/>
      <c r="HD1265" s="705"/>
      <c r="HE1265" s="705"/>
      <c r="HF1265" s="705"/>
      <c r="HG1265" s="705"/>
      <c r="HH1265" s="705"/>
      <c r="HI1265" s="705"/>
      <c r="HJ1265" s="705"/>
      <c r="HK1265" s="705"/>
      <c r="HL1265" s="705"/>
      <c r="HM1265" s="705"/>
      <c r="HN1265" s="705"/>
      <c r="HO1265" s="705"/>
      <c r="HP1265" s="705"/>
      <c r="HQ1265" s="705"/>
      <c r="HR1265" s="705"/>
      <c r="HS1265" s="705"/>
      <c r="HT1265" s="705"/>
      <c r="HU1265" s="705"/>
      <c r="HV1265" s="705"/>
      <c r="HW1265" s="705"/>
      <c r="HX1265" s="705"/>
      <c r="HY1265" s="705"/>
      <c r="HZ1265" s="705"/>
      <c r="IA1265" s="705"/>
      <c r="IB1265" s="705"/>
      <c r="IC1265" s="705"/>
      <c r="ID1265" s="705"/>
      <c r="IE1265" s="705"/>
      <c r="IF1265" s="705"/>
      <c r="IG1265" s="705"/>
      <c r="IH1265" s="705"/>
    </row>
    <row r="1266" spans="1:242" ht="20.100000000000001" customHeight="1">
      <c r="A1266" s="697"/>
      <c r="B1266" s="559">
        <v>4099.42</v>
      </c>
      <c r="C1266" s="495" t="s">
        <v>383</v>
      </c>
      <c r="D1266" s="496" t="s">
        <v>40</v>
      </c>
      <c r="E1266" s="637"/>
      <c r="F1266" s="562"/>
      <c r="G1266" s="700"/>
      <c r="H1266" s="562"/>
      <c r="I1266" s="700"/>
      <c r="J1266" s="700"/>
      <c r="K1266" s="562"/>
      <c r="L1266" s="562"/>
      <c r="O1266" s="705"/>
      <c r="P1266" s="705"/>
      <c r="Q1266" s="705"/>
      <c r="R1266" s="705"/>
      <c r="S1266" s="705"/>
      <c r="T1266" s="705"/>
      <c r="U1266" s="705"/>
      <c r="V1266" s="705"/>
      <c r="W1266" s="705"/>
      <c r="X1266" s="705"/>
      <c r="Y1266" s="705"/>
      <c r="Z1266" s="705"/>
      <c r="AA1266" s="705"/>
      <c r="AB1266" s="705"/>
      <c r="AC1266" s="705"/>
      <c r="AD1266" s="705"/>
      <c r="AE1266" s="705"/>
      <c r="AF1266" s="705"/>
      <c r="AG1266" s="705"/>
      <c r="AH1266" s="705"/>
      <c r="AI1266" s="705"/>
      <c r="AJ1266" s="705"/>
      <c r="AK1266" s="705"/>
      <c r="AL1266" s="705"/>
      <c r="AM1266" s="705"/>
      <c r="AN1266" s="705"/>
      <c r="AO1266" s="705"/>
      <c r="AP1266" s="705"/>
      <c r="AQ1266" s="705"/>
      <c r="AR1266" s="705"/>
      <c r="AS1266" s="705"/>
      <c r="AT1266" s="705"/>
      <c r="AU1266" s="705"/>
      <c r="AV1266" s="705"/>
      <c r="AW1266" s="705"/>
      <c r="AX1266" s="705"/>
      <c r="AY1266" s="705"/>
      <c r="AZ1266" s="705"/>
      <c r="BA1266" s="705"/>
      <c r="BB1266" s="705"/>
      <c r="BC1266" s="705"/>
      <c r="BD1266" s="705"/>
      <c r="BE1266" s="705"/>
      <c r="BF1266" s="705"/>
      <c r="BG1266" s="705"/>
      <c r="BH1266" s="705"/>
      <c r="BI1266" s="705"/>
      <c r="BJ1266" s="705"/>
      <c r="BK1266" s="705"/>
      <c r="BL1266" s="705"/>
      <c r="BM1266" s="705"/>
      <c r="BN1266" s="705"/>
      <c r="BO1266" s="705"/>
      <c r="BP1266" s="705"/>
      <c r="BQ1266" s="705"/>
      <c r="BR1266" s="705"/>
      <c r="BS1266" s="705"/>
      <c r="BT1266" s="705"/>
      <c r="BU1266" s="705"/>
      <c r="BV1266" s="705"/>
      <c r="BW1266" s="705"/>
      <c r="BX1266" s="705"/>
      <c r="BY1266" s="705"/>
      <c r="BZ1266" s="705"/>
      <c r="CA1266" s="705"/>
      <c r="CB1266" s="705"/>
      <c r="CC1266" s="705"/>
      <c r="CD1266" s="705"/>
      <c r="CE1266" s="705"/>
      <c r="CF1266" s="705"/>
      <c r="CG1266" s="705"/>
      <c r="CH1266" s="705"/>
      <c r="CI1266" s="705"/>
      <c r="CJ1266" s="705"/>
      <c r="CK1266" s="705"/>
      <c r="CL1266" s="705"/>
      <c r="CM1266" s="705"/>
      <c r="CN1266" s="705"/>
      <c r="CO1266" s="705"/>
      <c r="CP1266" s="705"/>
      <c r="CQ1266" s="705"/>
      <c r="CR1266" s="705"/>
      <c r="CS1266" s="705"/>
      <c r="CT1266" s="705"/>
      <c r="CU1266" s="705"/>
      <c r="CV1266" s="705"/>
      <c r="CW1266" s="705"/>
      <c r="CX1266" s="705"/>
      <c r="CY1266" s="705"/>
      <c r="CZ1266" s="705"/>
      <c r="DA1266" s="705"/>
      <c r="DB1266" s="705"/>
      <c r="DC1266" s="705"/>
      <c r="DD1266" s="705"/>
      <c r="DE1266" s="705"/>
      <c r="DF1266" s="705"/>
      <c r="DG1266" s="705"/>
      <c r="DH1266" s="705"/>
      <c r="DI1266" s="705"/>
      <c r="DJ1266" s="705"/>
      <c r="DK1266" s="705"/>
      <c r="DL1266" s="705"/>
      <c r="DM1266" s="705"/>
      <c r="DN1266" s="705"/>
      <c r="DO1266" s="705"/>
      <c r="DP1266" s="705"/>
      <c r="DQ1266" s="705"/>
      <c r="DR1266" s="705"/>
      <c r="DS1266" s="705"/>
      <c r="DT1266" s="705"/>
      <c r="DU1266" s="705"/>
      <c r="DV1266" s="705"/>
      <c r="DW1266" s="705"/>
      <c r="DX1266" s="705"/>
      <c r="DY1266" s="705"/>
      <c r="DZ1266" s="705"/>
      <c r="EA1266" s="705"/>
      <c r="EB1266" s="705"/>
      <c r="EC1266" s="705"/>
      <c r="ED1266" s="705"/>
      <c r="EE1266" s="705"/>
      <c r="EF1266" s="705"/>
      <c r="EG1266" s="705"/>
      <c r="EH1266" s="705"/>
      <c r="EI1266" s="705"/>
      <c r="EJ1266" s="705"/>
      <c r="EK1266" s="705"/>
      <c r="EL1266" s="705"/>
      <c r="EM1266" s="705"/>
      <c r="EN1266" s="705"/>
      <c r="EO1266" s="705"/>
      <c r="EP1266" s="705"/>
      <c r="EQ1266" s="705"/>
      <c r="ER1266" s="705"/>
      <c r="ES1266" s="705"/>
      <c r="ET1266" s="705"/>
      <c r="EU1266" s="705"/>
      <c r="EV1266" s="705"/>
      <c r="EW1266" s="705"/>
      <c r="EX1266" s="705"/>
      <c r="EY1266" s="705"/>
      <c r="EZ1266" s="705"/>
      <c r="FA1266" s="705"/>
      <c r="FB1266" s="705"/>
      <c r="FC1266" s="705"/>
      <c r="FD1266" s="705"/>
      <c r="FE1266" s="705"/>
      <c r="FF1266" s="705"/>
      <c r="FG1266" s="705"/>
      <c r="FH1266" s="705"/>
      <c r="FI1266" s="705"/>
      <c r="FJ1266" s="705"/>
      <c r="FK1266" s="705"/>
      <c r="FL1266" s="705"/>
      <c r="FM1266" s="705"/>
      <c r="FN1266" s="705"/>
      <c r="FO1266" s="705"/>
      <c r="FP1266" s="705"/>
      <c r="FQ1266" s="705"/>
      <c r="FR1266" s="705"/>
      <c r="FS1266" s="705"/>
      <c r="FT1266" s="705"/>
      <c r="FU1266" s="705"/>
      <c r="FV1266" s="705"/>
      <c r="FW1266" s="705"/>
      <c r="FX1266" s="705"/>
      <c r="FY1266" s="705"/>
      <c r="FZ1266" s="705"/>
      <c r="GA1266" s="705"/>
      <c r="GB1266" s="705"/>
      <c r="GC1266" s="705"/>
      <c r="GD1266" s="705"/>
      <c r="GE1266" s="705"/>
      <c r="GF1266" s="705"/>
      <c r="GG1266" s="705"/>
      <c r="GH1266" s="705"/>
      <c r="GI1266" s="705"/>
      <c r="GJ1266" s="705"/>
      <c r="GK1266" s="705"/>
      <c r="GL1266" s="705"/>
      <c r="GM1266" s="705"/>
      <c r="GN1266" s="705"/>
      <c r="GO1266" s="705"/>
      <c r="GP1266" s="705"/>
      <c r="GQ1266" s="705"/>
      <c r="GR1266" s="705"/>
      <c r="GS1266" s="705"/>
      <c r="GT1266" s="705"/>
      <c r="GU1266" s="705"/>
      <c r="GV1266" s="705"/>
      <c r="GW1266" s="705"/>
      <c r="GX1266" s="705"/>
      <c r="GY1266" s="705"/>
      <c r="GZ1266" s="705"/>
      <c r="HA1266" s="705"/>
      <c r="HB1266" s="705"/>
      <c r="HC1266" s="705"/>
      <c r="HD1266" s="705"/>
      <c r="HE1266" s="705"/>
      <c r="HF1266" s="705"/>
      <c r="HG1266" s="705"/>
      <c r="HH1266" s="705"/>
      <c r="HI1266" s="705"/>
      <c r="HJ1266" s="705"/>
      <c r="HK1266" s="705"/>
      <c r="HL1266" s="705"/>
      <c r="HM1266" s="705"/>
      <c r="HN1266" s="705"/>
      <c r="HO1266" s="705"/>
      <c r="HP1266" s="705"/>
      <c r="HQ1266" s="705"/>
      <c r="HR1266" s="705"/>
      <c r="HS1266" s="705"/>
      <c r="HT1266" s="705"/>
      <c r="HU1266" s="705"/>
      <c r="HV1266" s="705"/>
      <c r="HW1266" s="705"/>
      <c r="HX1266" s="705"/>
      <c r="HY1266" s="705"/>
      <c r="HZ1266" s="705"/>
      <c r="IA1266" s="705"/>
      <c r="IB1266" s="705"/>
      <c r="IC1266" s="705"/>
      <c r="ID1266" s="705"/>
      <c r="IE1266" s="705"/>
      <c r="IF1266" s="705"/>
      <c r="IG1266" s="705"/>
      <c r="IH1266" s="705"/>
    </row>
    <row r="1267" spans="1:242" ht="20.100000000000001" customHeight="1">
      <c r="A1267" s="697"/>
      <c r="B1267" s="559"/>
      <c r="C1267" s="555"/>
      <c r="D1267" s="496"/>
      <c r="E1267" s="637"/>
      <c r="F1267" s="562"/>
      <c r="G1267" s="700"/>
      <c r="H1267" s="562"/>
      <c r="I1267" s="700"/>
      <c r="J1267" s="700"/>
      <c r="K1267" s="562"/>
      <c r="L1267" s="562"/>
      <c r="O1267" s="705"/>
      <c r="P1267" s="705"/>
      <c r="Q1267" s="705"/>
      <c r="R1267" s="705"/>
      <c r="S1267" s="705"/>
      <c r="T1267" s="705"/>
      <c r="U1267" s="705"/>
      <c r="V1267" s="705"/>
      <c r="W1267" s="705"/>
      <c r="X1267" s="705"/>
      <c r="Y1267" s="705"/>
      <c r="Z1267" s="705"/>
      <c r="AA1267" s="705"/>
      <c r="AB1267" s="705"/>
      <c r="AC1267" s="705"/>
      <c r="AD1267" s="705"/>
      <c r="AE1267" s="705"/>
      <c r="AF1267" s="705"/>
      <c r="AG1267" s="705"/>
      <c r="AH1267" s="705"/>
      <c r="AI1267" s="705"/>
      <c r="AJ1267" s="705"/>
      <c r="AK1267" s="705"/>
      <c r="AL1267" s="705"/>
      <c r="AM1267" s="705"/>
      <c r="AN1267" s="705"/>
      <c r="AO1267" s="705"/>
      <c r="AP1267" s="705"/>
      <c r="AQ1267" s="705"/>
      <c r="AR1267" s="705"/>
      <c r="AS1267" s="705"/>
      <c r="AT1267" s="705"/>
      <c r="AU1267" s="705"/>
      <c r="AV1267" s="705"/>
      <c r="AW1267" s="705"/>
      <c r="AX1267" s="705"/>
      <c r="AY1267" s="705"/>
      <c r="AZ1267" s="705"/>
      <c r="BA1267" s="705"/>
      <c r="BB1267" s="705"/>
      <c r="BC1267" s="705"/>
      <c r="BD1267" s="705"/>
      <c r="BE1267" s="705"/>
      <c r="BF1267" s="705"/>
      <c r="BG1267" s="705"/>
      <c r="BH1267" s="705"/>
      <c r="BI1267" s="705"/>
      <c r="BJ1267" s="705"/>
      <c r="BK1267" s="705"/>
      <c r="BL1267" s="705"/>
      <c r="BM1267" s="705"/>
      <c r="BN1267" s="705"/>
      <c r="BO1267" s="705"/>
      <c r="BP1267" s="705"/>
      <c r="BQ1267" s="705"/>
      <c r="BR1267" s="705"/>
      <c r="BS1267" s="705"/>
      <c r="BT1267" s="705"/>
      <c r="BU1267" s="705"/>
      <c r="BV1267" s="705"/>
      <c r="BW1267" s="705"/>
      <c r="BX1267" s="705"/>
      <c r="BY1267" s="705"/>
      <c r="BZ1267" s="705"/>
      <c r="CA1267" s="705"/>
      <c r="CB1267" s="705"/>
      <c r="CC1267" s="705"/>
      <c r="CD1267" s="705"/>
      <c r="CE1267" s="705"/>
      <c r="CF1267" s="705"/>
      <c r="CG1267" s="705"/>
      <c r="CH1267" s="705"/>
      <c r="CI1267" s="705"/>
      <c r="CJ1267" s="705"/>
      <c r="CK1267" s="705"/>
      <c r="CL1267" s="705"/>
      <c r="CM1267" s="705"/>
      <c r="CN1267" s="705"/>
      <c r="CO1267" s="705"/>
      <c r="CP1267" s="705"/>
      <c r="CQ1267" s="705"/>
      <c r="CR1267" s="705"/>
      <c r="CS1267" s="705"/>
      <c r="CT1267" s="705"/>
      <c r="CU1267" s="705"/>
      <c r="CV1267" s="705"/>
      <c r="CW1267" s="705"/>
      <c r="CX1267" s="705"/>
      <c r="CY1267" s="705"/>
      <c r="CZ1267" s="705"/>
      <c r="DA1267" s="705"/>
      <c r="DB1267" s="705"/>
      <c r="DC1267" s="705"/>
      <c r="DD1267" s="705"/>
      <c r="DE1267" s="705"/>
      <c r="DF1267" s="705"/>
      <c r="DG1267" s="705"/>
      <c r="DH1267" s="705"/>
      <c r="DI1267" s="705"/>
      <c r="DJ1267" s="705"/>
      <c r="DK1267" s="705"/>
      <c r="DL1267" s="705"/>
      <c r="DM1267" s="705"/>
      <c r="DN1267" s="705"/>
      <c r="DO1267" s="705"/>
      <c r="DP1267" s="705"/>
      <c r="DQ1267" s="705"/>
      <c r="DR1267" s="705"/>
      <c r="DS1267" s="705"/>
      <c r="DT1267" s="705"/>
      <c r="DU1267" s="705"/>
      <c r="DV1267" s="705"/>
      <c r="DW1267" s="705"/>
      <c r="DX1267" s="705"/>
      <c r="DY1267" s="705"/>
      <c r="DZ1267" s="705"/>
      <c r="EA1267" s="705"/>
      <c r="EB1267" s="705"/>
      <c r="EC1267" s="705"/>
      <c r="ED1267" s="705"/>
      <c r="EE1267" s="705"/>
      <c r="EF1267" s="705"/>
      <c r="EG1267" s="705"/>
      <c r="EH1267" s="705"/>
      <c r="EI1267" s="705"/>
      <c r="EJ1267" s="705"/>
      <c r="EK1267" s="705"/>
      <c r="EL1267" s="705"/>
      <c r="EM1267" s="705"/>
      <c r="EN1267" s="705"/>
      <c r="EO1267" s="705"/>
      <c r="EP1267" s="705"/>
      <c r="EQ1267" s="705"/>
      <c r="ER1267" s="705"/>
      <c r="ES1267" s="705"/>
      <c r="ET1267" s="705"/>
      <c r="EU1267" s="705"/>
      <c r="EV1267" s="705"/>
      <c r="EW1267" s="705"/>
      <c r="EX1267" s="705"/>
      <c r="EY1267" s="705"/>
      <c r="EZ1267" s="705"/>
      <c r="FA1267" s="705"/>
      <c r="FB1267" s="705"/>
      <c r="FC1267" s="705"/>
      <c r="FD1267" s="705"/>
      <c r="FE1267" s="705"/>
      <c r="FF1267" s="705"/>
      <c r="FG1267" s="705"/>
      <c r="FH1267" s="705"/>
      <c r="FI1267" s="705"/>
      <c r="FJ1267" s="705"/>
      <c r="FK1267" s="705"/>
      <c r="FL1267" s="705"/>
      <c r="FM1267" s="705"/>
      <c r="FN1267" s="705"/>
      <c r="FO1267" s="705"/>
      <c r="FP1267" s="705"/>
      <c r="FQ1267" s="705"/>
      <c r="FR1267" s="705"/>
      <c r="FS1267" s="705"/>
      <c r="FT1267" s="705"/>
      <c r="FU1267" s="705"/>
      <c r="FV1267" s="705"/>
      <c r="FW1267" s="705"/>
      <c r="FX1267" s="705"/>
      <c r="FY1267" s="705"/>
      <c r="FZ1267" s="705"/>
      <c r="GA1267" s="705"/>
      <c r="GB1267" s="705"/>
      <c r="GC1267" s="705"/>
      <c r="GD1267" s="705"/>
      <c r="GE1267" s="705"/>
      <c r="GF1267" s="705"/>
      <c r="GG1267" s="705"/>
      <c r="GH1267" s="705"/>
      <c r="GI1267" s="705"/>
      <c r="GJ1267" s="705"/>
      <c r="GK1267" s="705"/>
      <c r="GL1267" s="705"/>
      <c r="GM1267" s="705"/>
      <c r="GN1267" s="705"/>
      <c r="GO1267" s="705"/>
      <c r="GP1267" s="705"/>
      <c r="GQ1267" s="705"/>
      <c r="GR1267" s="705"/>
      <c r="GS1267" s="705"/>
      <c r="GT1267" s="705"/>
      <c r="GU1267" s="705"/>
      <c r="GV1267" s="705"/>
      <c r="GW1267" s="705"/>
      <c r="GX1267" s="705"/>
      <c r="GY1267" s="705"/>
      <c r="GZ1267" s="705"/>
      <c r="HA1267" s="705"/>
      <c r="HB1267" s="705"/>
      <c r="HC1267" s="705"/>
      <c r="HD1267" s="705"/>
      <c r="HE1267" s="705"/>
      <c r="HF1267" s="705"/>
      <c r="HG1267" s="705"/>
      <c r="HH1267" s="705"/>
      <c r="HI1267" s="705"/>
      <c r="HJ1267" s="705"/>
      <c r="HK1267" s="705"/>
      <c r="HL1267" s="705"/>
      <c r="HM1267" s="705"/>
      <c r="HN1267" s="705"/>
      <c r="HO1267" s="705"/>
      <c r="HP1267" s="705"/>
      <c r="HQ1267" s="705"/>
      <c r="HR1267" s="705"/>
      <c r="HS1267" s="705"/>
      <c r="HT1267" s="705"/>
      <c r="HU1267" s="705"/>
      <c r="HV1267" s="705"/>
      <c r="HW1267" s="705"/>
      <c r="HX1267" s="705"/>
      <c r="HY1267" s="705"/>
      <c r="HZ1267" s="705"/>
      <c r="IA1267" s="705"/>
      <c r="IB1267" s="705"/>
      <c r="IC1267" s="705"/>
      <c r="ID1267" s="705"/>
      <c r="IE1267" s="705"/>
      <c r="IF1267" s="705"/>
      <c r="IG1267" s="705"/>
      <c r="IH1267" s="705"/>
    </row>
    <row r="1268" spans="1:242" ht="43.5" customHeight="1">
      <c r="A1268" s="486">
        <v>97</v>
      </c>
      <c r="B1268" s="488" t="s">
        <v>788</v>
      </c>
      <c r="C1268" s="1220" t="s">
        <v>787</v>
      </c>
      <c r="D1268" s="1220"/>
      <c r="E1268" s="1220"/>
      <c r="F1268" s="1220"/>
      <c r="G1268" s="1220"/>
      <c r="H1268" s="1220"/>
      <c r="I1268" s="1220"/>
      <c r="J1268" s="1220"/>
      <c r="K1268" s="1220"/>
      <c r="L1268" s="1220"/>
      <c r="M1268" s="464">
        <v>4685.05</v>
      </c>
      <c r="O1268" s="705"/>
      <c r="P1268" s="705"/>
      <c r="Q1268" s="705"/>
      <c r="R1268" s="705"/>
      <c r="S1268" s="705"/>
      <c r="T1268" s="705"/>
      <c r="U1268" s="705"/>
      <c r="V1268" s="705"/>
      <c r="W1268" s="705"/>
      <c r="X1268" s="705"/>
      <c r="Y1268" s="705"/>
      <c r="Z1268" s="705"/>
      <c r="AA1268" s="705"/>
      <c r="AB1268" s="705"/>
      <c r="AC1268" s="705"/>
      <c r="AD1268" s="705"/>
      <c r="AE1268" s="705"/>
      <c r="AF1268" s="705"/>
      <c r="AG1268" s="705"/>
      <c r="AH1268" s="705"/>
      <c r="AI1268" s="705"/>
      <c r="AJ1268" s="705"/>
      <c r="AK1268" s="705"/>
      <c r="AL1268" s="705"/>
      <c r="AM1268" s="705"/>
      <c r="AN1268" s="705"/>
      <c r="AO1268" s="705"/>
      <c r="AP1268" s="705"/>
      <c r="AQ1268" s="705"/>
      <c r="AR1268" s="705"/>
      <c r="AS1268" s="705"/>
      <c r="AT1268" s="705"/>
      <c r="AU1268" s="705"/>
      <c r="AV1268" s="705"/>
      <c r="AW1268" s="705"/>
      <c r="AX1268" s="705"/>
      <c r="AY1268" s="705"/>
      <c r="AZ1268" s="705"/>
      <c r="BA1268" s="705"/>
      <c r="BB1268" s="705"/>
      <c r="BC1268" s="705"/>
      <c r="BD1268" s="705"/>
      <c r="BE1268" s="705"/>
      <c r="BF1268" s="705"/>
      <c r="BG1268" s="705"/>
      <c r="BH1268" s="705"/>
      <c r="BI1268" s="705"/>
      <c r="BJ1268" s="705"/>
      <c r="BK1268" s="705"/>
      <c r="BL1268" s="705"/>
      <c r="BM1268" s="705"/>
      <c r="BN1268" s="705"/>
      <c r="BO1268" s="705"/>
      <c r="BP1268" s="705"/>
      <c r="BQ1268" s="705"/>
      <c r="BR1268" s="705"/>
      <c r="BS1268" s="705"/>
      <c r="BT1268" s="705"/>
      <c r="BU1268" s="705"/>
      <c r="BV1268" s="705"/>
      <c r="BW1268" s="705"/>
      <c r="BX1268" s="705"/>
      <c r="BY1268" s="705"/>
      <c r="BZ1268" s="705"/>
      <c r="CA1268" s="705"/>
      <c r="CB1268" s="705"/>
      <c r="CC1268" s="705"/>
      <c r="CD1268" s="705"/>
      <c r="CE1268" s="705"/>
      <c r="CF1268" s="705"/>
      <c r="CG1268" s="705"/>
      <c r="CH1268" s="705"/>
      <c r="CI1268" s="705"/>
      <c r="CJ1268" s="705"/>
      <c r="CK1268" s="705"/>
      <c r="CL1268" s="705"/>
      <c r="CM1268" s="705"/>
      <c r="CN1268" s="705"/>
      <c r="CO1268" s="705"/>
      <c r="CP1268" s="705"/>
      <c r="CQ1268" s="705"/>
      <c r="CR1268" s="705"/>
      <c r="CS1268" s="705"/>
      <c r="CT1268" s="705"/>
      <c r="CU1268" s="705"/>
      <c r="CV1268" s="705"/>
      <c r="CW1268" s="705"/>
      <c r="CX1268" s="705"/>
      <c r="CY1268" s="705"/>
      <c r="CZ1268" s="705"/>
      <c r="DA1268" s="705"/>
      <c r="DB1268" s="705"/>
      <c r="DC1268" s="705"/>
      <c r="DD1268" s="705"/>
      <c r="DE1268" s="705"/>
      <c r="DF1268" s="705"/>
      <c r="DG1268" s="705"/>
      <c r="DH1268" s="705"/>
      <c r="DI1268" s="705"/>
      <c r="DJ1268" s="705"/>
      <c r="DK1268" s="705"/>
      <c r="DL1268" s="705"/>
      <c r="DM1268" s="705"/>
      <c r="DN1268" s="705"/>
      <c r="DO1268" s="705"/>
      <c r="DP1268" s="705"/>
      <c r="DQ1268" s="705"/>
      <c r="DR1268" s="705"/>
      <c r="DS1268" s="705"/>
      <c r="DT1268" s="705"/>
      <c r="DU1268" s="705"/>
      <c r="DV1268" s="705"/>
      <c r="DW1268" s="705"/>
      <c r="DX1268" s="705"/>
      <c r="DY1268" s="705"/>
      <c r="DZ1268" s="705"/>
      <c r="EA1268" s="705"/>
      <c r="EB1268" s="705"/>
      <c r="EC1268" s="705"/>
      <c r="ED1268" s="705"/>
      <c r="EE1268" s="705"/>
      <c r="EF1268" s="705"/>
      <c r="EG1268" s="705"/>
      <c r="EH1268" s="705"/>
      <c r="EI1268" s="705"/>
      <c r="EJ1268" s="705"/>
      <c r="EK1268" s="705"/>
      <c r="EL1268" s="705"/>
      <c r="EM1268" s="705"/>
      <c r="EN1268" s="705"/>
      <c r="EO1268" s="705"/>
      <c r="EP1268" s="705"/>
      <c r="EQ1268" s="705"/>
      <c r="ER1268" s="705"/>
      <c r="ES1268" s="705"/>
      <c r="ET1268" s="705"/>
      <c r="EU1268" s="705"/>
      <c r="EV1268" s="705"/>
      <c r="EW1268" s="705"/>
      <c r="EX1268" s="705"/>
      <c r="EY1268" s="705"/>
      <c r="EZ1268" s="705"/>
      <c r="FA1268" s="705"/>
      <c r="FB1268" s="705"/>
      <c r="FC1268" s="705"/>
      <c r="FD1268" s="705"/>
      <c r="FE1268" s="705"/>
      <c r="FF1268" s="705"/>
      <c r="FG1268" s="705"/>
      <c r="FH1268" s="705"/>
      <c r="FI1268" s="705"/>
      <c r="FJ1268" s="705"/>
      <c r="FK1268" s="705"/>
      <c r="FL1268" s="705"/>
      <c r="FM1268" s="705"/>
      <c r="FN1268" s="705"/>
      <c r="FO1268" s="705"/>
      <c r="FP1268" s="705"/>
      <c r="FQ1268" s="705"/>
      <c r="FR1268" s="705"/>
      <c r="FS1268" s="705"/>
      <c r="FT1268" s="705"/>
      <c r="FU1268" s="705"/>
      <c r="FV1268" s="705"/>
      <c r="FW1268" s="705"/>
      <c r="FX1268" s="705"/>
      <c r="FY1268" s="705"/>
      <c r="FZ1268" s="705"/>
      <c r="GA1268" s="705"/>
      <c r="GB1268" s="705"/>
      <c r="GC1268" s="705"/>
      <c r="GD1268" s="705"/>
      <c r="GE1268" s="705"/>
      <c r="GF1268" s="705"/>
      <c r="GG1268" s="705"/>
      <c r="GH1268" s="705"/>
      <c r="GI1268" s="705"/>
      <c r="GJ1268" s="705"/>
      <c r="GK1268" s="705"/>
      <c r="GL1268" s="705"/>
      <c r="GM1268" s="705"/>
      <c r="GN1268" s="705"/>
      <c r="GO1268" s="705"/>
      <c r="GP1268" s="705"/>
      <c r="GQ1268" s="705"/>
      <c r="GR1268" s="705"/>
      <c r="GS1268" s="705"/>
      <c r="GT1268" s="705"/>
      <c r="GU1268" s="705"/>
      <c r="GV1268" s="705"/>
      <c r="GW1268" s="705"/>
      <c r="GX1268" s="705"/>
      <c r="GY1268" s="705"/>
      <c r="GZ1268" s="705"/>
      <c r="HA1268" s="705"/>
      <c r="HB1268" s="705"/>
      <c r="HC1268" s="705"/>
      <c r="HD1268" s="705"/>
      <c r="HE1268" s="705"/>
      <c r="HF1268" s="705"/>
      <c r="HG1268" s="705"/>
      <c r="HH1268" s="705"/>
      <c r="HI1268" s="705"/>
      <c r="HJ1268" s="705"/>
      <c r="HK1268" s="705"/>
      <c r="HL1268" s="705"/>
      <c r="HM1268" s="705"/>
      <c r="HN1268" s="705"/>
      <c r="HO1268" s="705"/>
      <c r="HP1268" s="705"/>
      <c r="HQ1268" s="705"/>
      <c r="HR1268" s="705"/>
      <c r="HS1268" s="705"/>
      <c r="HT1268" s="705"/>
      <c r="HU1268" s="705"/>
      <c r="HV1268" s="705"/>
      <c r="HW1268" s="705"/>
      <c r="HX1268" s="705"/>
      <c r="HY1268" s="705"/>
      <c r="HZ1268" s="705"/>
      <c r="IA1268" s="705"/>
      <c r="IB1268" s="705"/>
      <c r="IC1268" s="705"/>
      <c r="ID1268" s="705"/>
      <c r="IE1268" s="705"/>
      <c r="IF1268" s="705"/>
      <c r="IG1268" s="705"/>
      <c r="IH1268" s="705"/>
    </row>
    <row r="1269" spans="1:242" ht="15" customHeight="1">
      <c r="A1269" s="697"/>
      <c r="B1269" s="559"/>
      <c r="C1269" s="620"/>
      <c r="D1269" s="620"/>
      <c r="E1269" s="843" t="s">
        <v>871</v>
      </c>
      <c r="F1269" s="579"/>
      <c r="G1269" s="579"/>
      <c r="H1269" s="562"/>
      <c r="I1269" s="700"/>
      <c r="J1269" s="700"/>
      <c r="K1269" s="562"/>
      <c r="L1269" s="562"/>
      <c r="O1269" s="705"/>
      <c r="P1269" s="705"/>
      <c r="Q1269" s="705"/>
      <c r="R1269" s="705"/>
      <c r="S1269" s="705"/>
      <c r="T1269" s="705"/>
      <c r="U1269" s="705"/>
      <c r="V1269" s="705"/>
      <c r="W1269" s="705"/>
      <c r="X1269" s="705"/>
      <c r="Y1269" s="705"/>
      <c r="Z1269" s="705"/>
      <c r="AA1269" s="705"/>
      <c r="AB1269" s="705"/>
      <c r="AC1269" s="705"/>
      <c r="AD1269" s="705"/>
      <c r="AE1269" s="705"/>
      <c r="AF1269" s="705"/>
      <c r="AG1269" s="705"/>
      <c r="AH1269" s="705"/>
      <c r="AI1269" s="705"/>
      <c r="AJ1269" s="705"/>
      <c r="AK1269" s="705"/>
      <c r="AL1269" s="705"/>
      <c r="AM1269" s="705"/>
      <c r="AN1269" s="705"/>
      <c r="AO1269" s="705"/>
      <c r="AP1269" s="705"/>
      <c r="AQ1269" s="705"/>
      <c r="AR1269" s="705"/>
      <c r="AS1269" s="705"/>
      <c r="AT1269" s="705"/>
      <c r="AU1269" s="705"/>
      <c r="AV1269" s="705"/>
      <c r="AW1269" s="705"/>
      <c r="AX1269" s="705"/>
      <c r="AY1269" s="705"/>
      <c r="AZ1269" s="705"/>
      <c r="BA1269" s="705"/>
      <c r="BB1269" s="705"/>
      <c r="BC1269" s="705"/>
      <c r="BD1269" s="705"/>
      <c r="BE1269" s="705"/>
      <c r="BF1269" s="705"/>
      <c r="BG1269" s="705"/>
      <c r="BH1269" s="705"/>
      <c r="BI1269" s="705"/>
      <c r="BJ1269" s="705"/>
      <c r="BK1269" s="705"/>
      <c r="BL1269" s="705"/>
      <c r="BM1269" s="705"/>
      <c r="BN1269" s="705"/>
      <c r="BO1269" s="705"/>
      <c r="BP1269" s="705"/>
      <c r="BQ1269" s="705"/>
      <c r="BR1269" s="705"/>
      <c r="BS1269" s="705"/>
      <c r="BT1269" s="705"/>
      <c r="BU1269" s="705"/>
      <c r="BV1269" s="705"/>
      <c r="BW1269" s="705"/>
      <c r="BX1269" s="705"/>
      <c r="BY1269" s="705"/>
      <c r="BZ1269" s="705"/>
      <c r="CA1269" s="705"/>
      <c r="CB1269" s="705"/>
      <c r="CC1269" s="705"/>
      <c r="CD1269" s="705"/>
      <c r="CE1269" s="705"/>
      <c r="CF1269" s="705"/>
      <c r="CG1269" s="705"/>
      <c r="CH1269" s="705"/>
      <c r="CI1269" s="705"/>
      <c r="CJ1269" s="705"/>
      <c r="CK1269" s="705"/>
      <c r="CL1269" s="705"/>
      <c r="CM1269" s="705"/>
      <c r="CN1269" s="705"/>
      <c r="CO1269" s="705"/>
      <c r="CP1269" s="705"/>
      <c r="CQ1269" s="705"/>
      <c r="CR1269" s="705"/>
      <c r="CS1269" s="705"/>
      <c r="CT1269" s="705"/>
      <c r="CU1269" s="705"/>
      <c r="CV1269" s="705"/>
      <c r="CW1269" s="705"/>
      <c r="CX1269" s="705"/>
      <c r="CY1269" s="705"/>
      <c r="CZ1269" s="705"/>
      <c r="DA1269" s="705"/>
      <c r="DB1269" s="705"/>
      <c r="DC1269" s="705"/>
      <c r="DD1269" s="705"/>
      <c r="DE1269" s="705"/>
      <c r="DF1269" s="705"/>
      <c r="DG1269" s="705"/>
      <c r="DH1269" s="705"/>
      <c r="DI1269" s="705"/>
      <c r="DJ1269" s="705"/>
      <c r="DK1269" s="705"/>
      <c r="DL1269" s="705"/>
      <c r="DM1269" s="705"/>
      <c r="DN1269" s="705"/>
      <c r="DO1269" s="705"/>
      <c r="DP1269" s="705"/>
      <c r="DQ1269" s="705"/>
      <c r="DR1269" s="705"/>
      <c r="DS1269" s="705"/>
      <c r="DT1269" s="705"/>
      <c r="DU1269" s="705"/>
      <c r="DV1269" s="705"/>
      <c r="DW1269" s="705"/>
      <c r="DX1269" s="705"/>
      <c r="DY1269" s="705"/>
      <c r="DZ1269" s="705"/>
      <c r="EA1269" s="705"/>
      <c r="EB1269" s="705"/>
      <c r="EC1269" s="705"/>
      <c r="ED1269" s="705"/>
      <c r="EE1269" s="705"/>
      <c r="EF1269" s="705"/>
      <c r="EG1269" s="705"/>
      <c r="EH1269" s="705"/>
      <c r="EI1269" s="705"/>
      <c r="EJ1269" s="705"/>
      <c r="EK1269" s="705"/>
      <c r="EL1269" s="705"/>
      <c r="EM1269" s="705"/>
      <c r="EN1269" s="705"/>
      <c r="EO1269" s="705"/>
      <c r="EP1269" s="705"/>
      <c r="EQ1269" s="705"/>
      <c r="ER1269" s="705"/>
      <c r="ES1269" s="705"/>
      <c r="ET1269" s="705"/>
      <c r="EU1269" s="705"/>
      <c r="EV1269" s="705"/>
      <c r="EW1269" s="705"/>
      <c r="EX1269" s="705"/>
      <c r="EY1269" s="705"/>
      <c r="EZ1269" s="705"/>
      <c r="FA1269" s="705"/>
      <c r="FB1269" s="705"/>
      <c r="FC1269" s="705"/>
      <c r="FD1269" s="705"/>
      <c r="FE1269" s="705"/>
      <c r="FF1269" s="705"/>
      <c r="FG1269" s="705"/>
      <c r="FH1269" s="705"/>
      <c r="FI1269" s="705"/>
      <c r="FJ1269" s="705"/>
      <c r="FK1269" s="705"/>
      <c r="FL1269" s="705"/>
      <c r="FM1269" s="705"/>
      <c r="FN1269" s="705"/>
      <c r="FO1269" s="705"/>
      <c r="FP1269" s="705"/>
      <c r="FQ1269" s="705"/>
      <c r="FR1269" s="705"/>
      <c r="FS1269" s="705"/>
      <c r="FT1269" s="705"/>
      <c r="FU1269" s="705"/>
      <c r="FV1269" s="705"/>
      <c r="FW1269" s="705"/>
      <c r="FX1269" s="705"/>
      <c r="FY1269" s="705"/>
      <c r="FZ1269" s="705"/>
      <c r="GA1269" s="705"/>
      <c r="GB1269" s="705"/>
      <c r="GC1269" s="705"/>
      <c r="GD1269" s="705"/>
      <c r="GE1269" s="705"/>
      <c r="GF1269" s="705"/>
      <c r="GG1269" s="705"/>
      <c r="GH1269" s="705"/>
      <c r="GI1269" s="705"/>
      <c r="GJ1269" s="705"/>
      <c r="GK1269" s="705"/>
      <c r="GL1269" s="705"/>
      <c r="GM1269" s="705"/>
      <c r="GN1269" s="705"/>
      <c r="GO1269" s="705"/>
      <c r="GP1269" s="705"/>
      <c r="GQ1269" s="705"/>
      <c r="GR1269" s="705"/>
      <c r="GS1269" s="705"/>
      <c r="GT1269" s="705"/>
      <c r="GU1269" s="705"/>
      <c r="GV1269" s="705"/>
      <c r="GW1269" s="705"/>
      <c r="GX1269" s="705"/>
      <c r="GY1269" s="705"/>
      <c r="GZ1269" s="705"/>
      <c r="HA1269" s="705"/>
      <c r="HB1269" s="705"/>
      <c r="HC1269" s="705"/>
      <c r="HD1269" s="705"/>
      <c r="HE1269" s="705"/>
      <c r="HF1269" s="705"/>
      <c r="HG1269" s="705"/>
      <c r="HH1269" s="705"/>
      <c r="HI1269" s="705"/>
      <c r="HJ1269" s="705"/>
      <c r="HK1269" s="705"/>
      <c r="HL1269" s="705"/>
      <c r="HM1269" s="705"/>
      <c r="HN1269" s="705"/>
      <c r="HO1269" s="705"/>
      <c r="HP1269" s="705"/>
      <c r="HQ1269" s="705"/>
      <c r="HR1269" s="705"/>
      <c r="HS1269" s="705"/>
      <c r="HT1269" s="705"/>
      <c r="HU1269" s="705"/>
      <c r="HV1269" s="705"/>
      <c r="HW1269" s="705"/>
      <c r="HX1269" s="705"/>
      <c r="HY1269" s="705"/>
      <c r="HZ1269" s="705"/>
      <c r="IA1269" s="705"/>
      <c r="IB1269" s="705"/>
      <c r="IC1269" s="705"/>
      <c r="ID1269" s="705"/>
      <c r="IE1269" s="705"/>
      <c r="IF1269" s="705"/>
      <c r="IG1269" s="705"/>
      <c r="IH1269" s="705"/>
    </row>
    <row r="1270" spans="1:242" ht="20.100000000000001" customHeight="1">
      <c r="A1270" s="697"/>
      <c r="B1270" s="559"/>
      <c r="C1270" s="620"/>
      <c r="D1270" s="620"/>
      <c r="E1270" s="843" t="s">
        <v>870</v>
      </c>
      <c r="F1270" s="560"/>
      <c r="G1270" s="546" t="s">
        <v>30</v>
      </c>
      <c r="H1270" s="562"/>
      <c r="I1270" s="700"/>
      <c r="J1270" s="700"/>
      <c r="K1270" s="562"/>
      <c r="L1270" s="562"/>
      <c r="O1270" s="705"/>
      <c r="P1270" s="705"/>
      <c r="Q1270" s="705"/>
      <c r="R1270" s="705"/>
      <c r="S1270" s="705"/>
      <c r="T1270" s="705"/>
      <c r="U1270" s="705"/>
      <c r="V1270" s="705"/>
      <c r="W1270" s="705"/>
      <c r="X1270" s="705"/>
      <c r="Y1270" s="705"/>
      <c r="Z1270" s="705"/>
      <c r="AA1270" s="705"/>
      <c r="AB1270" s="705"/>
      <c r="AC1270" s="705"/>
      <c r="AD1270" s="705"/>
      <c r="AE1270" s="705"/>
      <c r="AF1270" s="705"/>
      <c r="AG1270" s="705"/>
      <c r="AH1270" s="705"/>
      <c r="AI1270" s="705"/>
      <c r="AJ1270" s="705"/>
      <c r="AK1270" s="705"/>
      <c r="AL1270" s="705"/>
      <c r="AM1270" s="705"/>
      <c r="AN1270" s="705"/>
      <c r="AO1270" s="705"/>
      <c r="AP1270" s="705"/>
      <c r="AQ1270" s="705"/>
      <c r="AR1270" s="705"/>
      <c r="AS1270" s="705"/>
      <c r="AT1270" s="705"/>
      <c r="AU1270" s="705"/>
      <c r="AV1270" s="705"/>
      <c r="AW1270" s="705"/>
      <c r="AX1270" s="705"/>
      <c r="AY1270" s="705"/>
      <c r="AZ1270" s="705"/>
      <c r="BA1270" s="705"/>
      <c r="BB1270" s="705"/>
      <c r="BC1270" s="705"/>
      <c r="BD1270" s="705"/>
      <c r="BE1270" s="705"/>
      <c r="BF1270" s="705"/>
      <c r="BG1270" s="705"/>
      <c r="BH1270" s="705"/>
      <c r="BI1270" s="705"/>
      <c r="BJ1270" s="705"/>
      <c r="BK1270" s="705"/>
      <c r="BL1270" s="705"/>
      <c r="BM1270" s="705"/>
      <c r="BN1270" s="705"/>
      <c r="BO1270" s="705"/>
      <c r="BP1270" s="705"/>
      <c r="BQ1270" s="705"/>
      <c r="BR1270" s="705"/>
      <c r="BS1270" s="705"/>
      <c r="BT1270" s="705"/>
      <c r="BU1270" s="705"/>
      <c r="BV1270" s="705"/>
      <c r="BW1270" s="705"/>
      <c r="BX1270" s="705"/>
      <c r="BY1270" s="705"/>
      <c r="BZ1270" s="705"/>
      <c r="CA1270" s="705"/>
      <c r="CB1270" s="705"/>
      <c r="CC1270" s="705"/>
      <c r="CD1270" s="705"/>
      <c r="CE1270" s="705"/>
      <c r="CF1270" s="705"/>
      <c r="CG1270" s="705"/>
      <c r="CH1270" s="705"/>
      <c r="CI1270" s="705"/>
      <c r="CJ1270" s="705"/>
      <c r="CK1270" s="705"/>
      <c r="CL1270" s="705"/>
      <c r="CM1270" s="705"/>
      <c r="CN1270" s="705"/>
      <c r="CO1270" s="705"/>
      <c r="CP1270" s="705"/>
      <c r="CQ1270" s="705"/>
      <c r="CR1270" s="705"/>
      <c r="CS1270" s="705"/>
      <c r="CT1270" s="705"/>
      <c r="CU1270" s="705"/>
      <c r="CV1270" s="705"/>
      <c r="CW1270" s="705"/>
      <c r="CX1270" s="705"/>
      <c r="CY1270" s="705"/>
      <c r="CZ1270" s="705"/>
      <c r="DA1270" s="705"/>
      <c r="DB1270" s="705"/>
      <c r="DC1270" s="705"/>
      <c r="DD1270" s="705"/>
      <c r="DE1270" s="705"/>
      <c r="DF1270" s="705"/>
      <c r="DG1270" s="705"/>
      <c r="DH1270" s="705"/>
      <c r="DI1270" s="705"/>
      <c r="DJ1270" s="705"/>
      <c r="DK1270" s="705"/>
      <c r="DL1270" s="705"/>
      <c r="DM1270" s="705"/>
      <c r="DN1270" s="705"/>
      <c r="DO1270" s="705"/>
      <c r="DP1270" s="705"/>
      <c r="DQ1270" s="705"/>
      <c r="DR1270" s="705"/>
      <c r="DS1270" s="705"/>
      <c r="DT1270" s="705"/>
      <c r="DU1270" s="705"/>
      <c r="DV1270" s="705"/>
      <c r="DW1270" s="705"/>
      <c r="DX1270" s="705"/>
      <c r="DY1270" s="705"/>
      <c r="DZ1270" s="705"/>
      <c r="EA1270" s="705"/>
      <c r="EB1270" s="705"/>
      <c r="EC1270" s="705"/>
      <c r="ED1270" s="705"/>
      <c r="EE1270" s="705"/>
      <c r="EF1270" s="705"/>
      <c r="EG1270" s="705"/>
      <c r="EH1270" s="705"/>
      <c r="EI1270" s="705"/>
      <c r="EJ1270" s="705"/>
      <c r="EK1270" s="705"/>
      <c r="EL1270" s="705"/>
      <c r="EM1270" s="705"/>
      <c r="EN1270" s="705"/>
      <c r="EO1270" s="705"/>
      <c r="EP1270" s="705"/>
      <c r="EQ1270" s="705"/>
      <c r="ER1270" s="705"/>
      <c r="ES1270" s="705"/>
      <c r="ET1270" s="705"/>
      <c r="EU1270" s="705"/>
      <c r="EV1270" s="705"/>
      <c r="EW1270" s="705"/>
      <c r="EX1270" s="705"/>
      <c r="EY1270" s="705"/>
      <c r="EZ1270" s="705"/>
      <c r="FA1270" s="705"/>
      <c r="FB1270" s="705"/>
      <c r="FC1270" s="705"/>
      <c r="FD1270" s="705"/>
      <c r="FE1270" s="705"/>
      <c r="FF1270" s="705"/>
      <c r="FG1270" s="705"/>
      <c r="FH1270" s="705"/>
      <c r="FI1270" s="705"/>
      <c r="FJ1270" s="705"/>
      <c r="FK1270" s="705"/>
      <c r="FL1270" s="705"/>
      <c r="FM1270" s="705"/>
      <c r="FN1270" s="705"/>
      <c r="FO1270" s="705"/>
      <c r="FP1270" s="705"/>
      <c r="FQ1270" s="705"/>
      <c r="FR1270" s="705"/>
      <c r="FS1270" s="705"/>
      <c r="FT1270" s="705"/>
      <c r="FU1270" s="705"/>
      <c r="FV1270" s="705"/>
      <c r="FW1270" s="705"/>
      <c r="FX1270" s="705"/>
      <c r="FY1270" s="705"/>
      <c r="FZ1270" s="705"/>
      <c r="GA1270" s="705"/>
      <c r="GB1270" s="705"/>
      <c r="GC1270" s="705"/>
      <c r="GD1270" s="705"/>
      <c r="GE1270" s="705"/>
      <c r="GF1270" s="705"/>
      <c r="GG1270" s="705"/>
      <c r="GH1270" s="705"/>
      <c r="GI1270" s="705"/>
      <c r="GJ1270" s="705"/>
      <c r="GK1270" s="705"/>
      <c r="GL1270" s="705"/>
      <c r="GM1270" s="705"/>
      <c r="GN1270" s="705"/>
      <c r="GO1270" s="705"/>
      <c r="GP1270" s="705"/>
      <c r="GQ1270" s="705"/>
      <c r="GR1270" s="705"/>
      <c r="GS1270" s="705"/>
      <c r="GT1270" s="705"/>
      <c r="GU1270" s="705"/>
      <c r="GV1270" s="705"/>
      <c r="GW1270" s="705"/>
      <c r="GX1270" s="705"/>
      <c r="GY1270" s="705"/>
      <c r="GZ1270" s="705"/>
      <c r="HA1270" s="705"/>
      <c r="HB1270" s="705"/>
      <c r="HC1270" s="705"/>
      <c r="HD1270" s="705"/>
      <c r="HE1270" s="705"/>
      <c r="HF1270" s="705"/>
      <c r="HG1270" s="705"/>
      <c r="HH1270" s="705"/>
      <c r="HI1270" s="705"/>
      <c r="HJ1270" s="705"/>
      <c r="HK1270" s="705"/>
      <c r="HL1270" s="705"/>
      <c r="HM1270" s="705"/>
      <c r="HN1270" s="705"/>
      <c r="HO1270" s="705"/>
      <c r="HP1270" s="705"/>
      <c r="HQ1270" s="705"/>
      <c r="HR1270" s="705"/>
      <c r="HS1270" s="705"/>
      <c r="HT1270" s="705"/>
      <c r="HU1270" s="705"/>
      <c r="HV1270" s="705"/>
      <c r="HW1270" s="705"/>
      <c r="HX1270" s="705"/>
      <c r="HY1270" s="705"/>
      <c r="HZ1270" s="705"/>
      <c r="IA1270" s="705"/>
      <c r="IB1270" s="705"/>
      <c r="IC1270" s="705"/>
      <c r="ID1270" s="705"/>
      <c r="IE1270" s="705"/>
      <c r="IF1270" s="705"/>
      <c r="IG1270" s="705"/>
      <c r="IH1270" s="705"/>
    </row>
    <row r="1271" spans="1:242" ht="20.100000000000001" customHeight="1">
      <c r="A1271" s="697"/>
      <c r="B1271" s="844">
        <v>4685.05</v>
      </c>
      <c r="C1271" s="817" t="s">
        <v>43</v>
      </c>
      <c r="D1271" s="845"/>
      <c r="E1271" s="699">
        <v>0.4</v>
      </c>
      <c r="F1271" s="562" t="s">
        <v>133</v>
      </c>
      <c r="G1271" s="643">
        <v>11712.630999999999</v>
      </c>
      <c r="H1271" s="562"/>
      <c r="I1271" s="700"/>
      <c r="J1271" s="700"/>
      <c r="K1271" s="562"/>
      <c r="L1271" s="562"/>
      <c r="O1271" s="705"/>
      <c r="P1271" s="705"/>
      <c r="Q1271" s="705"/>
      <c r="R1271" s="705"/>
      <c r="S1271" s="705"/>
      <c r="T1271" s="705"/>
      <c r="U1271" s="705"/>
      <c r="V1271" s="705"/>
      <c r="W1271" s="705"/>
      <c r="X1271" s="705"/>
      <c r="Y1271" s="705"/>
      <c r="Z1271" s="705"/>
      <c r="AA1271" s="705"/>
      <c r="AB1271" s="705"/>
      <c r="AC1271" s="705"/>
      <c r="AD1271" s="705"/>
      <c r="AE1271" s="705"/>
      <c r="AF1271" s="705"/>
      <c r="AG1271" s="705"/>
      <c r="AH1271" s="705"/>
      <c r="AI1271" s="705"/>
      <c r="AJ1271" s="705"/>
      <c r="AK1271" s="705"/>
      <c r="AL1271" s="705"/>
      <c r="AM1271" s="705"/>
      <c r="AN1271" s="705"/>
      <c r="AO1271" s="705"/>
      <c r="AP1271" s="705"/>
      <c r="AQ1271" s="705"/>
      <c r="AR1271" s="705"/>
      <c r="AS1271" s="705"/>
      <c r="AT1271" s="705"/>
      <c r="AU1271" s="705"/>
      <c r="AV1271" s="705"/>
      <c r="AW1271" s="705"/>
      <c r="AX1271" s="705"/>
      <c r="AY1271" s="705"/>
      <c r="AZ1271" s="705"/>
      <c r="BA1271" s="705"/>
      <c r="BB1271" s="705"/>
      <c r="BC1271" s="705"/>
      <c r="BD1271" s="705"/>
      <c r="BE1271" s="705"/>
      <c r="BF1271" s="705"/>
      <c r="BG1271" s="705"/>
      <c r="BH1271" s="705"/>
      <c r="BI1271" s="705"/>
      <c r="BJ1271" s="705"/>
      <c r="BK1271" s="705"/>
      <c r="BL1271" s="705"/>
      <c r="BM1271" s="705"/>
      <c r="BN1271" s="705"/>
      <c r="BO1271" s="705"/>
      <c r="BP1271" s="705"/>
      <c r="BQ1271" s="705"/>
      <c r="BR1271" s="705"/>
      <c r="BS1271" s="705"/>
      <c r="BT1271" s="705"/>
      <c r="BU1271" s="705"/>
      <c r="BV1271" s="705"/>
      <c r="BW1271" s="705"/>
      <c r="BX1271" s="705"/>
      <c r="BY1271" s="705"/>
      <c r="BZ1271" s="705"/>
      <c r="CA1271" s="705"/>
      <c r="CB1271" s="705"/>
      <c r="CC1271" s="705"/>
      <c r="CD1271" s="705"/>
      <c r="CE1271" s="705"/>
      <c r="CF1271" s="705"/>
      <c r="CG1271" s="705"/>
      <c r="CH1271" s="705"/>
      <c r="CI1271" s="705"/>
      <c r="CJ1271" s="705"/>
      <c r="CK1271" s="705"/>
      <c r="CL1271" s="705"/>
      <c r="CM1271" s="705"/>
      <c r="CN1271" s="705"/>
      <c r="CO1271" s="705"/>
      <c r="CP1271" s="705"/>
      <c r="CQ1271" s="705"/>
      <c r="CR1271" s="705"/>
      <c r="CS1271" s="705"/>
      <c r="CT1271" s="705"/>
      <c r="CU1271" s="705"/>
      <c r="CV1271" s="705"/>
      <c r="CW1271" s="705"/>
      <c r="CX1271" s="705"/>
      <c r="CY1271" s="705"/>
      <c r="CZ1271" s="705"/>
      <c r="DA1271" s="705"/>
      <c r="DB1271" s="705"/>
      <c r="DC1271" s="705"/>
      <c r="DD1271" s="705"/>
      <c r="DE1271" s="705"/>
      <c r="DF1271" s="705"/>
      <c r="DG1271" s="705"/>
      <c r="DH1271" s="705"/>
      <c r="DI1271" s="705"/>
      <c r="DJ1271" s="705"/>
      <c r="DK1271" s="705"/>
      <c r="DL1271" s="705"/>
      <c r="DM1271" s="705"/>
      <c r="DN1271" s="705"/>
      <c r="DO1271" s="705"/>
      <c r="DP1271" s="705"/>
      <c r="DQ1271" s="705"/>
      <c r="DR1271" s="705"/>
      <c r="DS1271" s="705"/>
      <c r="DT1271" s="705"/>
      <c r="DU1271" s="705"/>
      <c r="DV1271" s="705"/>
      <c r="DW1271" s="705"/>
      <c r="DX1271" s="705"/>
      <c r="DY1271" s="705"/>
      <c r="DZ1271" s="705"/>
      <c r="EA1271" s="705"/>
      <c r="EB1271" s="705"/>
      <c r="EC1271" s="705"/>
      <c r="ED1271" s="705"/>
      <c r="EE1271" s="705"/>
      <c r="EF1271" s="705"/>
      <c r="EG1271" s="705"/>
      <c r="EH1271" s="705"/>
      <c r="EI1271" s="705"/>
      <c r="EJ1271" s="705"/>
      <c r="EK1271" s="705"/>
      <c r="EL1271" s="705"/>
      <c r="EM1271" s="705"/>
      <c r="EN1271" s="705"/>
      <c r="EO1271" s="705"/>
      <c r="EP1271" s="705"/>
      <c r="EQ1271" s="705"/>
      <c r="ER1271" s="705"/>
      <c r="ES1271" s="705"/>
      <c r="ET1271" s="705"/>
      <c r="EU1271" s="705"/>
      <c r="EV1271" s="705"/>
      <c r="EW1271" s="705"/>
      <c r="EX1271" s="705"/>
      <c r="EY1271" s="705"/>
      <c r="EZ1271" s="705"/>
      <c r="FA1271" s="705"/>
      <c r="FB1271" s="705"/>
      <c r="FC1271" s="705"/>
      <c r="FD1271" s="705"/>
      <c r="FE1271" s="705"/>
      <c r="FF1271" s="705"/>
      <c r="FG1271" s="705"/>
      <c r="FH1271" s="705"/>
      <c r="FI1271" s="705"/>
      <c r="FJ1271" s="705"/>
      <c r="FK1271" s="705"/>
      <c r="FL1271" s="705"/>
      <c r="FM1271" s="705"/>
      <c r="FN1271" s="705"/>
      <c r="FO1271" s="705"/>
      <c r="FP1271" s="705"/>
      <c r="FQ1271" s="705"/>
      <c r="FR1271" s="705"/>
      <c r="FS1271" s="705"/>
      <c r="FT1271" s="705"/>
      <c r="FU1271" s="705"/>
      <c r="FV1271" s="705"/>
      <c r="FW1271" s="705"/>
      <c r="FX1271" s="705"/>
      <c r="FY1271" s="705"/>
      <c r="FZ1271" s="705"/>
      <c r="GA1271" s="705"/>
      <c r="GB1271" s="705"/>
      <c r="GC1271" s="705"/>
      <c r="GD1271" s="705"/>
      <c r="GE1271" s="705"/>
      <c r="GF1271" s="705"/>
      <c r="GG1271" s="705"/>
      <c r="GH1271" s="705"/>
      <c r="GI1271" s="705"/>
      <c r="GJ1271" s="705"/>
      <c r="GK1271" s="705"/>
      <c r="GL1271" s="705"/>
      <c r="GM1271" s="705"/>
      <c r="GN1271" s="705"/>
      <c r="GO1271" s="705"/>
      <c r="GP1271" s="705"/>
      <c r="GQ1271" s="705"/>
      <c r="GR1271" s="705"/>
      <c r="GS1271" s="705"/>
      <c r="GT1271" s="705"/>
      <c r="GU1271" s="705"/>
      <c r="GV1271" s="705"/>
      <c r="GW1271" s="705"/>
      <c r="GX1271" s="705"/>
      <c r="GY1271" s="705"/>
      <c r="GZ1271" s="705"/>
      <c r="HA1271" s="705"/>
      <c r="HB1271" s="705"/>
      <c r="HC1271" s="705"/>
      <c r="HD1271" s="705"/>
      <c r="HE1271" s="705"/>
      <c r="HF1271" s="705"/>
      <c r="HG1271" s="705"/>
      <c r="HH1271" s="705"/>
      <c r="HI1271" s="705"/>
      <c r="HJ1271" s="705"/>
      <c r="HK1271" s="705"/>
      <c r="HL1271" s="705"/>
      <c r="HM1271" s="705"/>
      <c r="HN1271" s="705"/>
      <c r="HO1271" s="705"/>
      <c r="HP1271" s="705"/>
      <c r="HQ1271" s="705"/>
      <c r="HR1271" s="705"/>
      <c r="HS1271" s="705"/>
      <c r="HT1271" s="705"/>
      <c r="HU1271" s="705"/>
      <c r="HV1271" s="705"/>
      <c r="HW1271" s="705"/>
      <c r="HX1271" s="705"/>
      <c r="HY1271" s="705"/>
      <c r="HZ1271" s="705"/>
      <c r="IA1271" s="705"/>
      <c r="IB1271" s="705"/>
      <c r="IC1271" s="705"/>
      <c r="ID1271" s="705"/>
      <c r="IE1271" s="705"/>
      <c r="IF1271" s="705"/>
      <c r="IG1271" s="705"/>
      <c r="IH1271" s="705"/>
    </row>
    <row r="1272" spans="1:242" ht="20.100000000000001" customHeight="1">
      <c r="A1272" s="697"/>
      <c r="B1272" s="559">
        <v>4685.05</v>
      </c>
      <c r="C1272" s="495" t="s">
        <v>383</v>
      </c>
      <c r="D1272" s="496" t="s">
        <v>40</v>
      </c>
      <c r="E1272" s="701"/>
      <c r="F1272" s="562"/>
      <c r="G1272" s="702"/>
      <c r="H1272" s="562"/>
      <c r="I1272" s="700"/>
      <c r="J1272" s="700"/>
      <c r="K1272" s="562"/>
      <c r="L1272" s="562"/>
      <c r="O1272" s="705"/>
      <c r="P1272" s="705"/>
      <c r="Q1272" s="705"/>
      <c r="R1272" s="705"/>
      <c r="S1272" s="705"/>
      <c r="T1272" s="705"/>
      <c r="U1272" s="705"/>
      <c r="V1272" s="705"/>
      <c r="W1272" s="705"/>
      <c r="X1272" s="705"/>
      <c r="Y1272" s="705"/>
      <c r="Z1272" s="705"/>
      <c r="AA1272" s="705"/>
      <c r="AB1272" s="705"/>
      <c r="AC1272" s="705"/>
      <c r="AD1272" s="705"/>
      <c r="AE1272" s="705"/>
      <c r="AF1272" s="705"/>
      <c r="AG1272" s="705"/>
      <c r="AH1272" s="705"/>
      <c r="AI1272" s="705"/>
      <c r="AJ1272" s="705"/>
      <c r="AK1272" s="705"/>
      <c r="AL1272" s="705"/>
      <c r="AM1272" s="705"/>
      <c r="AN1272" s="705"/>
      <c r="AO1272" s="705"/>
      <c r="AP1272" s="705"/>
      <c r="AQ1272" s="705"/>
      <c r="AR1272" s="705"/>
      <c r="AS1272" s="705"/>
      <c r="AT1272" s="705"/>
      <c r="AU1272" s="705"/>
      <c r="AV1272" s="705"/>
      <c r="AW1272" s="705"/>
      <c r="AX1272" s="705"/>
      <c r="AY1272" s="705"/>
      <c r="AZ1272" s="705"/>
      <c r="BA1272" s="705"/>
      <c r="BB1272" s="705"/>
      <c r="BC1272" s="705"/>
      <c r="BD1272" s="705"/>
      <c r="BE1272" s="705"/>
      <c r="BF1272" s="705"/>
      <c r="BG1272" s="705"/>
      <c r="BH1272" s="705"/>
      <c r="BI1272" s="705"/>
      <c r="BJ1272" s="705"/>
      <c r="BK1272" s="705"/>
      <c r="BL1272" s="705"/>
      <c r="BM1272" s="705"/>
      <c r="BN1272" s="705"/>
      <c r="BO1272" s="705"/>
      <c r="BP1272" s="705"/>
      <c r="BQ1272" s="705"/>
      <c r="BR1272" s="705"/>
      <c r="BS1272" s="705"/>
      <c r="BT1272" s="705"/>
      <c r="BU1272" s="705"/>
      <c r="BV1272" s="705"/>
      <c r="BW1272" s="705"/>
      <c r="BX1272" s="705"/>
      <c r="BY1272" s="705"/>
      <c r="BZ1272" s="705"/>
      <c r="CA1272" s="705"/>
      <c r="CB1272" s="705"/>
      <c r="CC1272" s="705"/>
      <c r="CD1272" s="705"/>
      <c r="CE1272" s="705"/>
      <c r="CF1272" s="705"/>
      <c r="CG1272" s="705"/>
      <c r="CH1272" s="705"/>
      <c r="CI1272" s="705"/>
      <c r="CJ1272" s="705"/>
      <c r="CK1272" s="705"/>
      <c r="CL1272" s="705"/>
      <c r="CM1272" s="705"/>
      <c r="CN1272" s="705"/>
      <c r="CO1272" s="705"/>
      <c r="CP1272" s="705"/>
      <c r="CQ1272" s="705"/>
      <c r="CR1272" s="705"/>
      <c r="CS1272" s="705"/>
      <c r="CT1272" s="705"/>
      <c r="CU1272" s="705"/>
      <c r="CV1272" s="705"/>
      <c r="CW1272" s="705"/>
      <c r="CX1272" s="705"/>
      <c r="CY1272" s="705"/>
      <c r="CZ1272" s="705"/>
      <c r="DA1272" s="705"/>
      <c r="DB1272" s="705"/>
      <c r="DC1272" s="705"/>
      <c r="DD1272" s="705"/>
      <c r="DE1272" s="705"/>
      <c r="DF1272" s="705"/>
      <c r="DG1272" s="705"/>
      <c r="DH1272" s="705"/>
      <c r="DI1272" s="705"/>
      <c r="DJ1272" s="705"/>
      <c r="DK1272" s="705"/>
      <c r="DL1272" s="705"/>
      <c r="DM1272" s="705"/>
      <c r="DN1272" s="705"/>
      <c r="DO1272" s="705"/>
      <c r="DP1272" s="705"/>
      <c r="DQ1272" s="705"/>
      <c r="DR1272" s="705"/>
      <c r="DS1272" s="705"/>
      <c r="DT1272" s="705"/>
      <c r="DU1272" s="705"/>
      <c r="DV1272" s="705"/>
      <c r="DW1272" s="705"/>
      <c r="DX1272" s="705"/>
      <c r="DY1272" s="705"/>
      <c r="DZ1272" s="705"/>
      <c r="EA1272" s="705"/>
      <c r="EB1272" s="705"/>
      <c r="EC1272" s="705"/>
      <c r="ED1272" s="705"/>
      <c r="EE1272" s="705"/>
      <c r="EF1272" s="705"/>
      <c r="EG1272" s="705"/>
      <c r="EH1272" s="705"/>
      <c r="EI1272" s="705"/>
      <c r="EJ1272" s="705"/>
      <c r="EK1272" s="705"/>
      <c r="EL1272" s="705"/>
      <c r="EM1272" s="705"/>
      <c r="EN1272" s="705"/>
      <c r="EO1272" s="705"/>
      <c r="EP1272" s="705"/>
      <c r="EQ1272" s="705"/>
      <c r="ER1272" s="705"/>
      <c r="ES1272" s="705"/>
      <c r="ET1272" s="705"/>
      <c r="EU1272" s="705"/>
      <c r="EV1272" s="705"/>
      <c r="EW1272" s="705"/>
      <c r="EX1272" s="705"/>
      <c r="EY1272" s="705"/>
      <c r="EZ1272" s="705"/>
      <c r="FA1272" s="705"/>
      <c r="FB1272" s="705"/>
      <c r="FC1272" s="705"/>
      <c r="FD1272" s="705"/>
      <c r="FE1272" s="705"/>
      <c r="FF1272" s="705"/>
      <c r="FG1272" s="705"/>
      <c r="FH1272" s="705"/>
      <c r="FI1272" s="705"/>
      <c r="FJ1272" s="705"/>
      <c r="FK1272" s="705"/>
      <c r="FL1272" s="705"/>
      <c r="FM1272" s="705"/>
      <c r="FN1272" s="705"/>
      <c r="FO1272" s="705"/>
      <c r="FP1272" s="705"/>
      <c r="FQ1272" s="705"/>
      <c r="FR1272" s="705"/>
      <c r="FS1272" s="705"/>
      <c r="FT1272" s="705"/>
      <c r="FU1272" s="705"/>
      <c r="FV1272" s="705"/>
      <c r="FW1272" s="705"/>
      <c r="FX1272" s="705"/>
      <c r="FY1272" s="705"/>
      <c r="FZ1272" s="705"/>
      <c r="GA1272" s="705"/>
      <c r="GB1272" s="705"/>
      <c r="GC1272" s="705"/>
      <c r="GD1272" s="705"/>
      <c r="GE1272" s="705"/>
      <c r="GF1272" s="705"/>
      <c r="GG1272" s="705"/>
      <c r="GH1272" s="705"/>
      <c r="GI1272" s="705"/>
      <c r="GJ1272" s="705"/>
      <c r="GK1272" s="705"/>
      <c r="GL1272" s="705"/>
      <c r="GM1272" s="705"/>
      <c r="GN1272" s="705"/>
      <c r="GO1272" s="705"/>
      <c r="GP1272" s="705"/>
      <c r="GQ1272" s="705"/>
      <c r="GR1272" s="705"/>
      <c r="GS1272" s="705"/>
      <c r="GT1272" s="705"/>
      <c r="GU1272" s="705"/>
      <c r="GV1272" s="705"/>
      <c r="GW1272" s="705"/>
      <c r="GX1272" s="705"/>
      <c r="GY1272" s="705"/>
      <c r="GZ1272" s="705"/>
      <c r="HA1272" s="705"/>
      <c r="HB1272" s="705"/>
      <c r="HC1272" s="705"/>
      <c r="HD1272" s="705"/>
      <c r="HE1272" s="705"/>
      <c r="HF1272" s="705"/>
      <c r="HG1272" s="705"/>
      <c r="HH1272" s="705"/>
      <c r="HI1272" s="705"/>
      <c r="HJ1272" s="705"/>
      <c r="HK1272" s="705"/>
      <c r="HL1272" s="705"/>
      <c r="HM1272" s="705"/>
      <c r="HN1272" s="705"/>
      <c r="HO1272" s="705"/>
      <c r="HP1272" s="705"/>
      <c r="HQ1272" s="705"/>
      <c r="HR1272" s="705"/>
      <c r="HS1272" s="705"/>
      <c r="HT1272" s="705"/>
      <c r="HU1272" s="705"/>
      <c r="HV1272" s="705"/>
      <c r="HW1272" s="705"/>
      <c r="HX1272" s="705"/>
      <c r="HY1272" s="705"/>
      <c r="HZ1272" s="705"/>
      <c r="IA1272" s="705"/>
      <c r="IB1272" s="705"/>
      <c r="IC1272" s="705"/>
      <c r="ID1272" s="705"/>
      <c r="IE1272" s="705"/>
      <c r="IF1272" s="705"/>
      <c r="IG1272" s="705"/>
      <c r="IH1272" s="705"/>
    </row>
    <row r="1273" spans="1:242" ht="20.100000000000001" customHeight="1">
      <c r="A1273" s="697"/>
      <c r="B1273" s="559"/>
      <c r="C1273" s="555"/>
      <c r="D1273" s="496"/>
      <c r="E1273" s="637"/>
      <c r="F1273" s="562"/>
      <c r="G1273" s="700"/>
      <c r="H1273" s="562"/>
      <c r="I1273" s="700"/>
      <c r="J1273" s="700"/>
      <c r="K1273" s="562"/>
      <c r="L1273" s="562"/>
      <c r="O1273" s="705"/>
      <c r="P1273" s="705"/>
      <c r="Q1273" s="705"/>
      <c r="R1273" s="705"/>
      <c r="S1273" s="705"/>
      <c r="T1273" s="705"/>
      <c r="U1273" s="705"/>
      <c r="V1273" s="705"/>
      <c r="W1273" s="705"/>
      <c r="X1273" s="705"/>
      <c r="Y1273" s="705"/>
      <c r="Z1273" s="705"/>
      <c r="AA1273" s="705"/>
      <c r="AB1273" s="705"/>
      <c r="AC1273" s="705"/>
      <c r="AD1273" s="705"/>
      <c r="AE1273" s="705"/>
      <c r="AF1273" s="705"/>
      <c r="AG1273" s="705"/>
      <c r="AH1273" s="705"/>
      <c r="AI1273" s="705"/>
      <c r="AJ1273" s="705"/>
      <c r="AK1273" s="705"/>
      <c r="AL1273" s="705"/>
      <c r="AM1273" s="705"/>
      <c r="AN1273" s="705"/>
      <c r="AO1273" s="705"/>
      <c r="AP1273" s="705"/>
      <c r="AQ1273" s="705"/>
      <c r="AR1273" s="705"/>
      <c r="AS1273" s="705"/>
      <c r="AT1273" s="705"/>
      <c r="AU1273" s="705"/>
      <c r="AV1273" s="705"/>
      <c r="AW1273" s="705"/>
      <c r="AX1273" s="705"/>
      <c r="AY1273" s="705"/>
      <c r="AZ1273" s="705"/>
      <c r="BA1273" s="705"/>
      <c r="BB1273" s="705"/>
      <c r="BC1273" s="705"/>
      <c r="BD1273" s="705"/>
      <c r="BE1273" s="705"/>
      <c r="BF1273" s="705"/>
      <c r="BG1273" s="705"/>
      <c r="BH1273" s="705"/>
      <c r="BI1273" s="705"/>
      <c r="BJ1273" s="705"/>
      <c r="BK1273" s="705"/>
      <c r="BL1273" s="705"/>
      <c r="BM1273" s="705"/>
      <c r="BN1273" s="705"/>
      <c r="BO1273" s="705"/>
      <c r="BP1273" s="705"/>
      <c r="BQ1273" s="705"/>
      <c r="BR1273" s="705"/>
      <c r="BS1273" s="705"/>
      <c r="BT1273" s="705"/>
      <c r="BU1273" s="705"/>
      <c r="BV1273" s="705"/>
      <c r="BW1273" s="705"/>
      <c r="BX1273" s="705"/>
      <c r="BY1273" s="705"/>
      <c r="BZ1273" s="705"/>
      <c r="CA1273" s="705"/>
      <c r="CB1273" s="705"/>
      <c r="CC1273" s="705"/>
      <c r="CD1273" s="705"/>
      <c r="CE1273" s="705"/>
      <c r="CF1273" s="705"/>
      <c r="CG1273" s="705"/>
      <c r="CH1273" s="705"/>
      <c r="CI1273" s="705"/>
      <c r="CJ1273" s="705"/>
      <c r="CK1273" s="705"/>
      <c r="CL1273" s="705"/>
      <c r="CM1273" s="705"/>
      <c r="CN1273" s="705"/>
      <c r="CO1273" s="705"/>
      <c r="CP1273" s="705"/>
      <c r="CQ1273" s="705"/>
      <c r="CR1273" s="705"/>
      <c r="CS1273" s="705"/>
      <c r="CT1273" s="705"/>
      <c r="CU1273" s="705"/>
      <c r="CV1273" s="705"/>
      <c r="CW1273" s="705"/>
      <c r="CX1273" s="705"/>
      <c r="CY1273" s="705"/>
      <c r="CZ1273" s="705"/>
      <c r="DA1273" s="705"/>
      <c r="DB1273" s="705"/>
      <c r="DC1273" s="705"/>
      <c r="DD1273" s="705"/>
      <c r="DE1273" s="705"/>
      <c r="DF1273" s="705"/>
      <c r="DG1273" s="705"/>
      <c r="DH1273" s="705"/>
      <c r="DI1273" s="705"/>
      <c r="DJ1273" s="705"/>
      <c r="DK1273" s="705"/>
      <c r="DL1273" s="705"/>
      <c r="DM1273" s="705"/>
      <c r="DN1273" s="705"/>
      <c r="DO1273" s="705"/>
      <c r="DP1273" s="705"/>
      <c r="DQ1273" s="705"/>
      <c r="DR1273" s="705"/>
      <c r="DS1273" s="705"/>
      <c r="DT1273" s="705"/>
      <c r="DU1273" s="705"/>
      <c r="DV1273" s="705"/>
      <c r="DW1273" s="705"/>
      <c r="DX1273" s="705"/>
      <c r="DY1273" s="705"/>
      <c r="DZ1273" s="705"/>
      <c r="EA1273" s="705"/>
      <c r="EB1273" s="705"/>
      <c r="EC1273" s="705"/>
      <c r="ED1273" s="705"/>
      <c r="EE1273" s="705"/>
      <c r="EF1273" s="705"/>
      <c r="EG1273" s="705"/>
      <c r="EH1273" s="705"/>
      <c r="EI1273" s="705"/>
      <c r="EJ1273" s="705"/>
      <c r="EK1273" s="705"/>
      <c r="EL1273" s="705"/>
      <c r="EM1273" s="705"/>
      <c r="EN1273" s="705"/>
      <c r="EO1273" s="705"/>
      <c r="EP1273" s="705"/>
      <c r="EQ1273" s="705"/>
      <c r="ER1273" s="705"/>
      <c r="ES1273" s="705"/>
      <c r="ET1273" s="705"/>
      <c r="EU1273" s="705"/>
      <c r="EV1273" s="705"/>
      <c r="EW1273" s="705"/>
      <c r="EX1273" s="705"/>
      <c r="EY1273" s="705"/>
      <c r="EZ1273" s="705"/>
      <c r="FA1273" s="705"/>
      <c r="FB1273" s="705"/>
      <c r="FC1273" s="705"/>
      <c r="FD1273" s="705"/>
      <c r="FE1273" s="705"/>
      <c r="FF1273" s="705"/>
      <c r="FG1273" s="705"/>
      <c r="FH1273" s="705"/>
      <c r="FI1273" s="705"/>
      <c r="FJ1273" s="705"/>
      <c r="FK1273" s="705"/>
      <c r="FL1273" s="705"/>
      <c r="FM1273" s="705"/>
      <c r="FN1273" s="705"/>
      <c r="FO1273" s="705"/>
      <c r="FP1273" s="705"/>
      <c r="FQ1273" s="705"/>
      <c r="FR1273" s="705"/>
      <c r="FS1273" s="705"/>
      <c r="FT1273" s="705"/>
      <c r="FU1273" s="705"/>
      <c r="FV1273" s="705"/>
      <c r="FW1273" s="705"/>
      <c r="FX1273" s="705"/>
      <c r="FY1273" s="705"/>
      <c r="FZ1273" s="705"/>
      <c r="GA1273" s="705"/>
      <c r="GB1273" s="705"/>
      <c r="GC1273" s="705"/>
      <c r="GD1273" s="705"/>
      <c r="GE1273" s="705"/>
      <c r="GF1273" s="705"/>
      <c r="GG1273" s="705"/>
      <c r="GH1273" s="705"/>
      <c r="GI1273" s="705"/>
      <c r="GJ1273" s="705"/>
      <c r="GK1273" s="705"/>
      <c r="GL1273" s="705"/>
      <c r="GM1273" s="705"/>
      <c r="GN1273" s="705"/>
      <c r="GO1273" s="705"/>
      <c r="GP1273" s="705"/>
      <c r="GQ1273" s="705"/>
      <c r="GR1273" s="705"/>
      <c r="GS1273" s="705"/>
      <c r="GT1273" s="705"/>
      <c r="GU1273" s="705"/>
      <c r="GV1273" s="705"/>
      <c r="GW1273" s="705"/>
      <c r="GX1273" s="705"/>
      <c r="GY1273" s="705"/>
      <c r="GZ1273" s="705"/>
      <c r="HA1273" s="705"/>
      <c r="HB1273" s="705"/>
      <c r="HC1273" s="705"/>
      <c r="HD1273" s="705"/>
      <c r="HE1273" s="705"/>
      <c r="HF1273" s="705"/>
      <c r="HG1273" s="705"/>
      <c r="HH1273" s="705"/>
      <c r="HI1273" s="705"/>
      <c r="HJ1273" s="705"/>
      <c r="HK1273" s="705"/>
      <c r="HL1273" s="705"/>
      <c r="HM1273" s="705"/>
      <c r="HN1273" s="705"/>
      <c r="HO1273" s="705"/>
      <c r="HP1273" s="705"/>
      <c r="HQ1273" s="705"/>
      <c r="HR1273" s="705"/>
      <c r="HS1273" s="705"/>
      <c r="HT1273" s="705"/>
      <c r="HU1273" s="705"/>
      <c r="HV1273" s="705"/>
      <c r="HW1273" s="705"/>
      <c r="HX1273" s="705"/>
      <c r="HY1273" s="705"/>
      <c r="HZ1273" s="705"/>
      <c r="IA1273" s="705"/>
      <c r="IB1273" s="705"/>
      <c r="IC1273" s="705"/>
      <c r="ID1273" s="705"/>
      <c r="IE1273" s="705"/>
      <c r="IF1273" s="705"/>
      <c r="IG1273" s="705"/>
      <c r="IH1273" s="705"/>
    </row>
    <row r="1274" spans="1:242" ht="37.5" customHeight="1">
      <c r="A1274" s="486">
        <v>98</v>
      </c>
      <c r="B1274" s="488" t="s">
        <v>232</v>
      </c>
      <c r="C1274" s="1220" t="s">
        <v>817</v>
      </c>
      <c r="D1274" s="1220"/>
      <c r="E1274" s="1220"/>
      <c r="F1274" s="1220"/>
      <c r="G1274" s="1220"/>
      <c r="H1274" s="1220"/>
      <c r="I1274" s="1220"/>
      <c r="J1274" s="1220"/>
      <c r="K1274" s="1220"/>
      <c r="L1274" s="1220"/>
      <c r="M1274" s="464">
        <v>2342.52</v>
      </c>
      <c r="O1274" s="705"/>
      <c r="P1274" s="705"/>
      <c r="Q1274" s="705"/>
      <c r="R1274" s="705"/>
      <c r="S1274" s="705"/>
      <c r="T1274" s="705"/>
      <c r="U1274" s="705"/>
      <c r="V1274" s="705"/>
      <c r="W1274" s="705"/>
      <c r="X1274" s="705"/>
      <c r="Y1274" s="705"/>
      <c r="Z1274" s="705"/>
      <c r="AA1274" s="705"/>
      <c r="AB1274" s="705"/>
      <c r="AC1274" s="705"/>
      <c r="AD1274" s="705"/>
      <c r="AE1274" s="705"/>
      <c r="AF1274" s="705"/>
      <c r="AG1274" s="705"/>
      <c r="AH1274" s="705"/>
      <c r="AI1274" s="705"/>
      <c r="AJ1274" s="705"/>
      <c r="AK1274" s="705"/>
      <c r="AL1274" s="705"/>
      <c r="AM1274" s="705"/>
      <c r="AN1274" s="705"/>
      <c r="AO1274" s="705"/>
      <c r="AP1274" s="705"/>
      <c r="AQ1274" s="705"/>
      <c r="AR1274" s="705"/>
      <c r="AS1274" s="705"/>
      <c r="AT1274" s="705"/>
      <c r="AU1274" s="705"/>
      <c r="AV1274" s="705"/>
      <c r="AW1274" s="705"/>
      <c r="AX1274" s="705"/>
      <c r="AY1274" s="705"/>
      <c r="AZ1274" s="705"/>
      <c r="BA1274" s="705"/>
      <c r="BB1274" s="705"/>
      <c r="BC1274" s="705"/>
      <c r="BD1274" s="705"/>
      <c r="BE1274" s="705"/>
      <c r="BF1274" s="705"/>
      <c r="BG1274" s="705"/>
      <c r="BH1274" s="705"/>
      <c r="BI1274" s="705"/>
      <c r="BJ1274" s="705"/>
      <c r="BK1274" s="705"/>
      <c r="BL1274" s="705"/>
      <c r="BM1274" s="705"/>
      <c r="BN1274" s="705"/>
      <c r="BO1274" s="705"/>
      <c r="BP1274" s="705"/>
      <c r="BQ1274" s="705"/>
      <c r="BR1274" s="705"/>
      <c r="BS1274" s="705"/>
      <c r="BT1274" s="705"/>
      <c r="BU1274" s="705"/>
      <c r="BV1274" s="705"/>
      <c r="BW1274" s="705"/>
      <c r="BX1274" s="705"/>
      <c r="BY1274" s="705"/>
      <c r="BZ1274" s="705"/>
      <c r="CA1274" s="705"/>
      <c r="CB1274" s="705"/>
      <c r="CC1274" s="705"/>
      <c r="CD1274" s="705"/>
      <c r="CE1274" s="705"/>
      <c r="CF1274" s="705"/>
      <c r="CG1274" s="705"/>
      <c r="CH1274" s="705"/>
      <c r="CI1274" s="705"/>
      <c r="CJ1274" s="705"/>
      <c r="CK1274" s="705"/>
      <c r="CL1274" s="705"/>
      <c r="CM1274" s="705"/>
      <c r="CN1274" s="705"/>
      <c r="CO1274" s="705"/>
      <c r="CP1274" s="705"/>
      <c r="CQ1274" s="705"/>
      <c r="CR1274" s="705"/>
      <c r="CS1274" s="705"/>
      <c r="CT1274" s="705"/>
      <c r="CU1274" s="705"/>
      <c r="CV1274" s="705"/>
      <c r="CW1274" s="705"/>
      <c r="CX1274" s="705"/>
      <c r="CY1274" s="705"/>
      <c r="CZ1274" s="705"/>
      <c r="DA1274" s="705"/>
      <c r="DB1274" s="705"/>
      <c r="DC1274" s="705"/>
      <c r="DD1274" s="705"/>
      <c r="DE1274" s="705"/>
      <c r="DF1274" s="705"/>
      <c r="DG1274" s="705"/>
      <c r="DH1274" s="705"/>
      <c r="DI1274" s="705"/>
      <c r="DJ1274" s="705"/>
      <c r="DK1274" s="705"/>
      <c r="DL1274" s="705"/>
      <c r="DM1274" s="705"/>
      <c r="DN1274" s="705"/>
      <c r="DO1274" s="705"/>
      <c r="DP1274" s="705"/>
      <c r="DQ1274" s="705"/>
      <c r="DR1274" s="705"/>
      <c r="DS1274" s="705"/>
      <c r="DT1274" s="705"/>
      <c r="DU1274" s="705"/>
      <c r="DV1274" s="705"/>
      <c r="DW1274" s="705"/>
      <c r="DX1274" s="705"/>
      <c r="DY1274" s="705"/>
      <c r="DZ1274" s="705"/>
      <c r="EA1274" s="705"/>
      <c r="EB1274" s="705"/>
      <c r="EC1274" s="705"/>
      <c r="ED1274" s="705"/>
      <c r="EE1274" s="705"/>
      <c r="EF1274" s="705"/>
      <c r="EG1274" s="705"/>
      <c r="EH1274" s="705"/>
      <c r="EI1274" s="705"/>
      <c r="EJ1274" s="705"/>
      <c r="EK1274" s="705"/>
      <c r="EL1274" s="705"/>
      <c r="EM1274" s="705"/>
      <c r="EN1274" s="705"/>
      <c r="EO1274" s="705"/>
      <c r="EP1274" s="705"/>
      <c r="EQ1274" s="705"/>
      <c r="ER1274" s="705"/>
      <c r="ES1274" s="705"/>
      <c r="ET1274" s="705"/>
      <c r="EU1274" s="705"/>
      <c r="EV1274" s="705"/>
      <c r="EW1274" s="705"/>
      <c r="EX1274" s="705"/>
      <c r="EY1274" s="705"/>
      <c r="EZ1274" s="705"/>
      <c r="FA1274" s="705"/>
      <c r="FB1274" s="705"/>
      <c r="FC1274" s="705"/>
      <c r="FD1274" s="705"/>
      <c r="FE1274" s="705"/>
      <c r="FF1274" s="705"/>
      <c r="FG1274" s="705"/>
      <c r="FH1274" s="705"/>
      <c r="FI1274" s="705"/>
      <c r="FJ1274" s="705"/>
      <c r="FK1274" s="705"/>
      <c r="FL1274" s="705"/>
      <c r="FM1274" s="705"/>
      <c r="FN1274" s="705"/>
      <c r="FO1274" s="705"/>
      <c r="FP1274" s="705"/>
      <c r="FQ1274" s="705"/>
      <c r="FR1274" s="705"/>
      <c r="FS1274" s="705"/>
      <c r="FT1274" s="705"/>
      <c r="FU1274" s="705"/>
      <c r="FV1274" s="705"/>
      <c r="FW1274" s="705"/>
      <c r="FX1274" s="705"/>
      <c r="FY1274" s="705"/>
      <c r="FZ1274" s="705"/>
      <c r="GA1274" s="705"/>
      <c r="GB1274" s="705"/>
      <c r="GC1274" s="705"/>
      <c r="GD1274" s="705"/>
      <c r="GE1274" s="705"/>
      <c r="GF1274" s="705"/>
      <c r="GG1274" s="705"/>
      <c r="GH1274" s="705"/>
      <c r="GI1274" s="705"/>
      <c r="GJ1274" s="705"/>
      <c r="GK1274" s="705"/>
      <c r="GL1274" s="705"/>
      <c r="GM1274" s="705"/>
      <c r="GN1274" s="705"/>
      <c r="GO1274" s="705"/>
      <c r="GP1274" s="705"/>
      <c r="GQ1274" s="705"/>
      <c r="GR1274" s="705"/>
      <c r="GS1274" s="705"/>
      <c r="GT1274" s="705"/>
      <c r="GU1274" s="705"/>
      <c r="GV1274" s="705"/>
      <c r="GW1274" s="705"/>
      <c r="GX1274" s="705"/>
      <c r="GY1274" s="705"/>
      <c r="GZ1274" s="705"/>
      <c r="HA1274" s="705"/>
      <c r="HB1274" s="705"/>
      <c r="HC1274" s="705"/>
      <c r="HD1274" s="705"/>
      <c r="HE1274" s="705"/>
      <c r="HF1274" s="705"/>
      <c r="HG1274" s="705"/>
      <c r="HH1274" s="705"/>
      <c r="HI1274" s="705"/>
      <c r="HJ1274" s="705"/>
      <c r="HK1274" s="705"/>
      <c r="HL1274" s="705"/>
      <c r="HM1274" s="705"/>
      <c r="HN1274" s="705"/>
      <c r="HO1274" s="705"/>
      <c r="HP1274" s="705"/>
      <c r="HQ1274" s="705"/>
      <c r="HR1274" s="705"/>
      <c r="HS1274" s="705"/>
      <c r="HT1274" s="705"/>
      <c r="HU1274" s="705"/>
      <c r="HV1274" s="705"/>
      <c r="HW1274" s="705"/>
      <c r="HX1274" s="705"/>
      <c r="HY1274" s="705"/>
      <c r="HZ1274" s="705"/>
      <c r="IA1274" s="705"/>
      <c r="IB1274" s="705"/>
      <c r="IC1274" s="705"/>
      <c r="ID1274" s="705"/>
      <c r="IE1274" s="705"/>
      <c r="IF1274" s="705"/>
      <c r="IG1274" s="705"/>
      <c r="IH1274" s="705"/>
    </row>
    <row r="1275" spans="1:242" ht="15" customHeight="1">
      <c r="A1275" s="697"/>
      <c r="B1275" s="559"/>
      <c r="C1275" s="620"/>
      <c r="D1275" s="620"/>
      <c r="E1275" s="843" t="s">
        <v>871</v>
      </c>
      <c r="F1275" s="579"/>
      <c r="G1275" s="579"/>
      <c r="H1275" s="562"/>
      <c r="I1275" s="700"/>
      <c r="J1275" s="700"/>
      <c r="K1275" s="562"/>
      <c r="L1275" s="562"/>
      <c r="O1275" s="705"/>
      <c r="P1275" s="705"/>
      <c r="Q1275" s="705"/>
      <c r="R1275" s="705"/>
      <c r="S1275" s="705"/>
      <c r="T1275" s="705"/>
      <c r="U1275" s="705"/>
      <c r="V1275" s="705"/>
      <c r="W1275" s="705"/>
      <c r="X1275" s="705"/>
      <c r="Y1275" s="705"/>
      <c r="Z1275" s="705"/>
      <c r="AA1275" s="705"/>
      <c r="AB1275" s="705"/>
      <c r="AC1275" s="705"/>
      <c r="AD1275" s="705"/>
      <c r="AE1275" s="705"/>
      <c r="AF1275" s="705"/>
      <c r="AG1275" s="705"/>
      <c r="AH1275" s="705"/>
      <c r="AI1275" s="705"/>
      <c r="AJ1275" s="705"/>
      <c r="AK1275" s="705"/>
      <c r="AL1275" s="705"/>
      <c r="AM1275" s="705"/>
      <c r="AN1275" s="705"/>
      <c r="AO1275" s="705"/>
      <c r="AP1275" s="705"/>
      <c r="AQ1275" s="705"/>
      <c r="AR1275" s="705"/>
      <c r="AS1275" s="705"/>
      <c r="AT1275" s="705"/>
      <c r="AU1275" s="705"/>
      <c r="AV1275" s="705"/>
      <c r="AW1275" s="705"/>
      <c r="AX1275" s="705"/>
      <c r="AY1275" s="705"/>
      <c r="AZ1275" s="705"/>
      <c r="BA1275" s="705"/>
      <c r="BB1275" s="705"/>
      <c r="BC1275" s="705"/>
      <c r="BD1275" s="705"/>
      <c r="BE1275" s="705"/>
      <c r="BF1275" s="705"/>
      <c r="BG1275" s="705"/>
      <c r="BH1275" s="705"/>
      <c r="BI1275" s="705"/>
      <c r="BJ1275" s="705"/>
      <c r="BK1275" s="705"/>
      <c r="BL1275" s="705"/>
      <c r="BM1275" s="705"/>
      <c r="BN1275" s="705"/>
      <c r="BO1275" s="705"/>
      <c r="BP1275" s="705"/>
      <c r="BQ1275" s="705"/>
      <c r="BR1275" s="705"/>
      <c r="BS1275" s="705"/>
      <c r="BT1275" s="705"/>
      <c r="BU1275" s="705"/>
      <c r="BV1275" s="705"/>
      <c r="BW1275" s="705"/>
      <c r="BX1275" s="705"/>
      <c r="BY1275" s="705"/>
      <c r="BZ1275" s="705"/>
      <c r="CA1275" s="705"/>
      <c r="CB1275" s="705"/>
      <c r="CC1275" s="705"/>
      <c r="CD1275" s="705"/>
      <c r="CE1275" s="705"/>
      <c r="CF1275" s="705"/>
      <c r="CG1275" s="705"/>
      <c r="CH1275" s="705"/>
      <c r="CI1275" s="705"/>
      <c r="CJ1275" s="705"/>
      <c r="CK1275" s="705"/>
      <c r="CL1275" s="705"/>
      <c r="CM1275" s="705"/>
      <c r="CN1275" s="705"/>
      <c r="CO1275" s="705"/>
      <c r="CP1275" s="705"/>
      <c r="CQ1275" s="705"/>
      <c r="CR1275" s="705"/>
      <c r="CS1275" s="705"/>
      <c r="CT1275" s="705"/>
      <c r="CU1275" s="705"/>
      <c r="CV1275" s="705"/>
      <c r="CW1275" s="705"/>
      <c r="CX1275" s="705"/>
      <c r="CY1275" s="705"/>
      <c r="CZ1275" s="705"/>
      <c r="DA1275" s="705"/>
      <c r="DB1275" s="705"/>
      <c r="DC1275" s="705"/>
      <c r="DD1275" s="705"/>
      <c r="DE1275" s="705"/>
      <c r="DF1275" s="705"/>
      <c r="DG1275" s="705"/>
      <c r="DH1275" s="705"/>
      <c r="DI1275" s="705"/>
      <c r="DJ1275" s="705"/>
      <c r="DK1275" s="705"/>
      <c r="DL1275" s="705"/>
      <c r="DM1275" s="705"/>
      <c r="DN1275" s="705"/>
      <c r="DO1275" s="705"/>
      <c r="DP1275" s="705"/>
      <c r="DQ1275" s="705"/>
      <c r="DR1275" s="705"/>
      <c r="DS1275" s="705"/>
      <c r="DT1275" s="705"/>
      <c r="DU1275" s="705"/>
      <c r="DV1275" s="705"/>
      <c r="DW1275" s="705"/>
      <c r="DX1275" s="705"/>
      <c r="DY1275" s="705"/>
      <c r="DZ1275" s="705"/>
      <c r="EA1275" s="705"/>
      <c r="EB1275" s="705"/>
      <c r="EC1275" s="705"/>
      <c r="ED1275" s="705"/>
      <c r="EE1275" s="705"/>
      <c r="EF1275" s="705"/>
      <c r="EG1275" s="705"/>
      <c r="EH1275" s="705"/>
      <c r="EI1275" s="705"/>
      <c r="EJ1275" s="705"/>
      <c r="EK1275" s="705"/>
      <c r="EL1275" s="705"/>
      <c r="EM1275" s="705"/>
      <c r="EN1275" s="705"/>
      <c r="EO1275" s="705"/>
      <c r="EP1275" s="705"/>
      <c r="EQ1275" s="705"/>
      <c r="ER1275" s="705"/>
      <c r="ES1275" s="705"/>
      <c r="ET1275" s="705"/>
      <c r="EU1275" s="705"/>
      <c r="EV1275" s="705"/>
      <c r="EW1275" s="705"/>
      <c r="EX1275" s="705"/>
      <c r="EY1275" s="705"/>
      <c r="EZ1275" s="705"/>
      <c r="FA1275" s="705"/>
      <c r="FB1275" s="705"/>
      <c r="FC1275" s="705"/>
      <c r="FD1275" s="705"/>
      <c r="FE1275" s="705"/>
      <c r="FF1275" s="705"/>
      <c r="FG1275" s="705"/>
      <c r="FH1275" s="705"/>
      <c r="FI1275" s="705"/>
      <c r="FJ1275" s="705"/>
      <c r="FK1275" s="705"/>
      <c r="FL1275" s="705"/>
      <c r="FM1275" s="705"/>
      <c r="FN1275" s="705"/>
      <c r="FO1275" s="705"/>
      <c r="FP1275" s="705"/>
      <c r="FQ1275" s="705"/>
      <c r="FR1275" s="705"/>
      <c r="FS1275" s="705"/>
      <c r="FT1275" s="705"/>
      <c r="FU1275" s="705"/>
      <c r="FV1275" s="705"/>
      <c r="FW1275" s="705"/>
      <c r="FX1275" s="705"/>
      <c r="FY1275" s="705"/>
      <c r="FZ1275" s="705"/>
      <c r="GA1275" s="705"/>
      <c r="GB1275" s="705"/>
      <c r="GC1275" s="705"/>
      <c r="GD1275" s="705"/>
      <c r="GE1275" s="705"/>
      <c r="GF1275" s="705"/>
      <c r="GG1275" s="705"/>
      <c r="GH1275" s="705"/>
      <c r="GI1275" s="705"/>
      <c r="GJ1275" s="705"/>
      <c r="GK1275" s="705"/>
      <c r="GL1275" s="705"/>
      <c r="GM1275" s="705"/>
      <c r="GN1275" s="705"/>
      <c r="GO1275" s="705"/>
      <c r="GP1275" s="705"/>
      <c r="GQ1275" s="705"/>
      <c r="GR1275" s="705"/>
      <c r="GS1275" s="705"/>
      <c r="GT1275" s="705"/>
      <c r="GU1275" s="705"/>
      <c r="GV1275" s="705"/>
      <c r="GW1275" s="705"/>
      <c r="GX1275" s="705"/>
      <c r="GY1275" s="705"/>
      <c r="GZ1275" s="705"/>
      <c r="HA1275" s="705"/>
      <c r="HB1275" s="705"/>
      <c r="HC1275" s="705"/>
      <c r="HD1275" s="705"/>
      <c r="HE1275" s="705"/>
      <c r="HF1275" s="705"/>
      <c r="HG1275" s="705"/>
      <c r="HH1275" s="705"/>
      <c r="HI1275" s="705"/>
      <c r="HJ1275" s="705"/>
      <c r="HK1275" s="705"/>
      <c r="HL1275" s="705"/>
      <c r="HM1275" s="705"/>
      <c r="HN1275" s="705"/>
      <c r="HO1275" s="705"/>
      <c r="HP1275" s="705"/>
      <c r="HQ1275" s="705"/>
      <c r="HR1275" s="705"/>
      <c r="HS1275" s="705"/>
      <c r="HT1275" s="705"/>
      <c r="HU1275" s="705"/>
      <c r="HV1275" s="705"/>
      <c r="HW1275" s="705"/>
      <c r="HX1275" s="705"/>
      <c r="HY1275" s="705"/>
      <c r="HZ1275" s="705"/>
      <c r="IA1275" s="705"/>
      <c r="IB1275" s="705"/>
      <c r="IC1275" s="705"/>
      <c r="ID1275" s="705"/>
      <c r="IE1275" s="705"/>
      <c r="IF1275" s="705"/>
      <c r="IG1275" s="705"/>
      <c r="IH1275" s="705"/>
    </row>
    <row r="1276" spans="1:242" ht="20.100000000000001" customHeight="1">
      <c r="A1276" s="697"/>
      <c r="B1276" s="559"/>
      <c r="C1276" s="620"/>
      <c r="D1276" s="620"/>
      <c r="E1276" s="843" t="s">
        <v>870</v>
      </c>
      <c r="F1276" s="560"/>
      <c r="G1276" s="546" t="s">
        <v>30</v>
      </c>
      <c r="H1276" s="562"/>
      <c r="I1276" s="700"/>
      <c r="J1276" s="700"/>
      <c r="K1276" s="562"/>
      <c r="L1276" s="562"/>
      <c r="O1276" s="705"/>
      <c r="P1276" s="705"/>
      <c r="Q1276" s="705"/>
      <c r="R1276" s="705"/>
      <c r="S1276" s="705"/>
      <c r="T1276" s="705"/>
      <c r="U1276" s="705"/>
      <c r="V1276" s="705"/>
      <c r="W1276" s="705"/>
      <c r="X1276" s="705"/>
      <c r="Y1276" s="705"/>
      <c r="Z1276" s="705"/>
      <c r="AA1276" s="705"/>
      <c r="AB1276" s="705"/>
      <c r="AC1276" s="705"/>
      <c r="AD1276" s="705"/>
      <c r="AE1276" s="705"/>
      <c r="AF1276" s="705"/>
      <c r="AG1276" s="705"/>
      <c r="AH1276" s="705"/>
      <c r="AI1276" s="705"/>
      <c r="AJ1276" s="705"/>
      <c r="AK1276" s="705"/>
      <c r="AL1276" s="705"/>
      <c r="AM1276" s="705"/>
      <c r="AN1276" s="705"/>
      <c r="AO1276" s="705"/>
      <c r="AP1276" s="705"/>
      <c r="AQ1276" s="705"/>
      <c r="AR1276" s="705"/>
      <c r="AS1276" s="705"/>
      <c r="AT1276" s="705"/>
      <c r="AU1276" s="705"/>
      <c r="AV1276" s="705"/>
      <c r="AW1276" s="705"/>
      <c r="AX1276" s="705"/>
      <c r="AY1276" s="705"/>
      <c r="AZ1276" s="705"/>
      <c r="BA1276" s="705"/>
      <c r="BB1276" s="705"/>
      <c r="BC1276" s="705"/>
      <c r="BD1276" s="705"/>
      <c r="BE1276" s="705"/>
      <c r="BF1276" s="705"/>
      <c r="BG1276" s="705"/>
      <c r="BH1276" s="705"/>
      <c r="BI1276" s="705"/>
      <c r="BJ1276" s="705"/>
      <c r="BK1276" s="705"/>
      <c r="BL1276" s="705"/>
      <c r="BM1276" s="705"/>
      <c r="BN1276" s="705"/>
      <c r="BO1276" s="705"/>
      <c r="BP1276" s="705"/>
      <c r="BQ1276" s="705"/>
      <c r="BR1276" s="705"/>
      <c r="BS1276" s="705"/>
      <c r="BT1276" s="705"/>
      <c r="BU1276" s="705"/>
      <c r="BV1276" s="705"/>
      <c r="BW1276" s="705"/>
      <c r="BX1276" s="705"/>
      <c r="BY1276" s="705"/>
      <c r="BZ1276" s="705"/>
      <c r="CA1276" s="705"/>
      <c r="CB1276" s="705"/>
      <c r="CC1276" s="705"/>
      <c r="CD1276" s="705"/>
      <c r="CE1276" s="705"/>
      <c r="CF1276" s="705"/>
      <c r="CG1276" s="705"/>
      <c r="CH1276" s="705"/>
      <c r="CI1276" s="705"/>
      <c r="CJ1276" s="705"/>
      <c r="CK1276" s="705"/>
      <c r="CL1276" s="705"/>
      <c r="CM1276" s="705"/>
      <c r="CN1276" s="705"/>
      <c r="CO1276" s="705"/>
      <c r="CP1276" s="705"/>
      <c r="CQ1276" s="705"/>
      <c r="CR1276" s="705"/>
      <c r="CS1276" s="705"/>
      <c r="CT1276" s="705"/>
      <c r="CU1276" s="705"/>
      <c r="CV1276" s="705"/>
      <c r="CW1276" s="705"/>
      <c r="CX1276" s="705"/>
      <c r="CY1276" s="705"/>
      <c r="CZ1276" s="705"/>
      <c r="DA1276" s="705"/>
      <c r="DB1276" s="705"/>
      <c r="DC1276" s="705"/>
      <c r="DD1276" s="705"/>
      <c r="DE1276" s="705"/>
      <c r="DF1276" s="705"/>
      <c r="DG1276" s="705"/>
      <c r="DH1276" s="705"/>
      <c r="DI1276" s="705"/>
      <c r="DJ1276" s="705"/>
      <c r="DK1276" s="705"/>
      <c r="DL1276" s="705"/>
      <c r="DM1276" s="705"/>
      <c r="DN1276" s="705"/>
      <c r="DO1276" s="705"/>
      <c r="DP1276" s="705"/>
      <c r="DQ1276" s="705"/>
      <c r="DR1276" s="705"/>
      <c r="DS1276" s="705"/>
      <c r="DT1276" s="705"/>
      <c r="DU1276" s="705"/>
      <c r="DV1276" s="705"/>
      <c r="DW1276" s="705"/>
      <c r="DX1276" s="705"/>
      <c r="DY1276" s="705"/>
      <c r="DZ1276" s="705"/>
      <c r="EA1276" s="705"/>
      <c r="EB1276" s="705"/>
      <c r="EC1276" s="705"/>
      <c r="ED1276" s="705"/>
      <c r="EE1276" s="705"/>
      <c r="EF1276" s="705"/>
      <c r="EG1276" s="705"/>
      <c r="EH1276" s="705"/>
      <c r="EI1276" s="705"/>
      <c r="EJ1276" s="705"/>
      <c r="EK1276" s="705"/>
      <c r="EL1276" s="705"/>
      <c r="EM1276" s="705"/>
      <c r="EN1276" s="705"/>
      <c r="EO1276" s="705"/>
      <c r="EP1276" s="705"/>
      <c r="EQ1276" s="705"/>
      <c r="ER1276" s="705"/>
      <c r="ES1276" s="705"/>
      <c r="ET1276" s="705"/>
      <c r="EU1276" s="705"/>
      <c r="EV1276" s="705"/>
      <c r="EW1276" s="705"/>
      <c r="EX1276" s="705"/>
      <c r="EY1276" s="705"/>
      <c r="EZ1276" s="705"/>
      <c r="FA1276" s="705"/>
      <c r="FB1276" s="705"/>
      <c r="FC1276" s="705"/>
      <c r="FD1276" s="705"/>
      <c r="FE1276" s="705"/>
      <c r="FF1276" s="705"/>
      <c r="FG1276" s="705"/>
      <c r="FH1276" s="705"/>
      <c r="FI1276" s="705"/>
      <c r="FJ1276" s="705"/>
      <c r="FK1276" s="705"/>
      <c r="FL1276" s="705"/>
      <c r="FM1276" s="705"/>
      <c r="FN1276" s="705"/>
      <c r="FO1276" s="705"/>
      <c r="FP1276" s="705"/>
      <c r="FQ1276" s="705"/>
      <c r="FR1276" s="705"/>
      <c r="FS1276" s="705"/>
      <c r="FT1276" s="705"/>
      <c r="FU1276" s="705"/>
      <c r="FV1276" s="705"/>
      <c r="FW1276" s="705"/>
      <c r="FX1276" s="705"/>
      <c r="FY1276" s="705"/>
      <c r="FZ1276" s="705"/>
      <c r="GA1276" s="705"/>
      <c r="GB1276" s="705"/>
      <c r="GC1276" s="705"/>
      <c r="GD1276" s="705"/>
      <c r="GE1276" s="705"/>
      <c r="GF1276" s="705"/>
      <c r="GG1276" s="705"/>
      <c r="GH1276" s="705"/>
      <c r="GI1276" s="705"/>
      <c r="GJ1276" s="705"/>
      <c r="GK1276" s="705"/>
      <c r="GL1276" s="705"/>
      <c r="GM1276" s="705"/>
      <c r="GN1276" s="705"/>
      <c r="GO1276" s="705"/>
      <c r="GP1276" s="705"/>
      <c r="GQ1276" s="705"/>
      <c r="GR1276" s="705"/>
      <c r="GS1276" s="705"/>
      <c r="GT1276" s="705"/>
      <c r="GU1276" s="705"/>
      <c r="GV1276" s="705"/>
      <c r="GW1276" s="705"/>
      <c r="GX1276" s="705"/>
      <c r="GY1276" s="705"/>
      <c r="GZ1276" s="705"/>
      <c r="HA1276" s="705"/>
      <c r="HB1276" s="705"/>
      <c r="HC1276" s="705"/>
      <c r="HD1276" s="705"/>
      <c r="HE1276" s="705"/>
      <c r="HF1276" s="705"/>
      <c r="HG1276" s="705"/>
      <c r="HH1276" s="705"/>
      <c r="HI1276" s="705"/>
      <c r="HJ1276" s="705"/>
      <c r="HK1276" s="705"/>
      <c r="HL1276" s="705"/>
      <c r="HM1276" s="705"/>
      <c r="HN1276" s="705"/>
      <c r="HO1276" s="705"/>
      <c r="HP1276" s="705"/>
      <c r="HQ1276" s="705"/>
      <c r="HR1276" s="705"/>
      <c r="HS1276" s="705"/>
      <c r="HT1276" s="705"/>
      <c r="HU1276" s="705"/>
      <c r="HV1276" s="705"/>
      <c r="HW1276" s="705"/>
      <c r="HX1276" s="705"/>
      <c r="HY1276" s="705"/>
      <c r="HZ1276" s="705"/>
      <c r="IA1276" s="705"/>
      <c r="IB1276" s="705"/>
      <c r="IC1276" s="705"/>
      <c r="ID1276" s="705"/>
      <c r="IE1276" s="705"/>
      <c r="IF1276" s="705"/>
      <c r="IG1276" s="705"/>
      <c r="IH1276" s="705"/>
    </row>
    <row r="1277" spans="1:242" ht="20.100000000000001" customHeight="1">
      <c r="A1277" s="697"/>
      <c r="B1277" s="844">
        <v>2342.52</v>
      </c>
      <c r="C1277" s="817" t="s">
        <v>43</v>
      </c>
      <c r="D1277" s="845"/>
      <c r="E1277" s="699">
        <v>0.2</v>
      </c>
      <c r="F1277" s="562" t="s">
        <v>133</v>
      </c>
      <c r="G1277" s="643">
        <v>11712.630999999999</v>
      </c>
      <c r="H1277" s="562"/>
      <c r="I1277" s="700"/>
      <c r="J1277" s="700"/>
      <c r="K1277" s="562"/>
      <c r="L1277" s="562"/>
      <c r="O1277" s="705"/>
      <c r="P1277" s="705"/>
      <c r="Q1277" s="705"/>
      <c r="R1277" s="705"/>
      <c r="S1277" s="705"/>
      <c r="T1277" s="705"/>
      <c r="U1277" s="705"/>
      <c r="V1277" s="705"/>
      <c r="W1277" s="705"/>
      <c r="X1277" s="705"/>
      <c r="Y1277" s="705"/>
      <c r="Z1277" s="705"/>
      <c r="AA1277" s="705"/>
      <c r="AB1277" s="705"/>
      <c r="AC1277" s="705"/>
      <c r="AD1277" s="705"/>
      <c r="AE1277" s="705"/>
      <c r="AF1277" s="705"/>
      <c r="AG1277" s="705"/>
      <c r="AH1277" s="705"/>
      <c r="AI1277" s="705"/>
      <c r="AJ1277" s="705"/>
      <c r="AK1277" s="705"/>
      <c r="AL1277" s="705"/>
      <c r="AM1277" s="705"/>
      <c r="AN1277" s="705"/>
      <c r="AO1277" s="705"/>
      <c r="AP1277" s="705"/>
      <c r="AQ1277" s="705"/>
      <c r="AR1277" s="705"/>
      <c r="AS1277" s="705"/>
      <c r="AT1277" s="705"/>
      <c r="AU1277" s="705"/>
      <c r="AV1277" s="705"/>
      <c r="AW1277" s="705"/>
      <c r="AX1277" s="705"/>
      <c r="AY1277" s="705"/>
      <c r="AZ1277" s="705"/>
      <c r="BA1277" s="705"/>
      <c r="BB1277" s="705"/>
      <c r="BC1277" s="705"/>
      <c r="BD1277" s="705"/>
      <c r="BE1277" s="705"/>
      <c r="BF1277" s="705"/>
      <c r="BG1277" s="705"/>
      <c r="BH1277" s="705"/>
      <c r="BI1277" s="705"/>
      <c r="BJ1277" s="705"/>
      <c r="BK1277" s="705"/>
      <c r="BL1277" s="705"/>
      <c r="BM1277" s="705"/>
      <c r="BN1277" s="705"/>
      <c r="BO1277" s="705"/>
      <c r="BP1277" s="705"/>
      <c r="BQ1277" s="705"/>
      <c r="BR1277" s="705"/>
      <c r="BS1277" s="705"/>
      <c r="BT1277" s="705"/>
      <c r="BU1277" s="705"/>
      <c r="BV1277" s="705"/>
      <c r="BW1277" s="705"/>
      <c r="BX1277" s="705"/>
      <c r="BY1277" s="705"/>
      <c r="BZ1277" s="705"/>
      <c r="CA1277" s="705"/>
      <c r="CB1277" s="705"/>
      <c r="CC1277" s="705"/>
      <c r="CD1277" s="705"/>
      <c r="CE1277" s="705"/>
      <c r="CF1277" s="705"/>
      <c r="CG1277" s="705"/>
      <c r="CH1277" s="705"/>
      <c r="CI1277" s="705"/>
      <c r="CJ1277" s="705"/>
      <c r="CK1277" s="705"/>
      <c r="CL1277" s="705"/>
      <c r="CM1277" s="705"/>
      <c r="CN1277" s="705"/>
      <c r="CO1277" s="705"/>
      <c r="CP1277" s="705"/>
      <c r="CQ1277" s="705"/>
      <c r="CR1277" s="705"/>
      <c r="CS1277" s="705"/>
      <c r="CT1277" s="705"/>
      <c r="CU1277" s="705"/>
      <c r="CV1277" s="705"/>
      <c r="CW1277" s="705"/>
      <c r="CX1277" s="705"/>
      <c r="CY1277" s="705"/>
      <c r="CZ1277" s="705"/>
      <c r="DA1277" s="705"/>
      <c r="DB1277" s="705"/>
      <c r="DC1277" s="705"/>
      <c r="DD1277" s="705"/>
      <c r="DE1277" s="705"/>
      <c r="DF1277" s="705"/>
      <c r="DG1277" s="705"/>
      <c r="DH1277" s="705"/>
      <c r="DI1277" s="705"/>
      <c r="DJ1277" s="705"/>
      <c r="DK1277" s="705"/>
      <c r="DL1277" s="705"/>
      <c r="DM1277" s="705"/>
      <c r="DN1277" s="705"/>
      <c r="DO1277" s="705"/>
      <c r="DP1277" s="705"/>
      <c r="DQ1277" s="705"/>
      <c r="DR1277" s="705"/>
      <c r="DS1277" s="705"/>
      <c r="DT1277" s="705"/>
      <c r="DU1277" s="705"/>
      <c r="DV1277" s="705"/>
      <c r="DW1277" s="705"/>
      <c r="DX1277" s="705"/>
      <c r="DY1277" s="705"/>
      <c r="DZ1277" s="705"/>
      <c r="EA1277" s="705"/>
      <c r="EB1277" s="705"/>
      <c r="EC1277" s="705"/>
      <c r="ED1277" s="705"/>
      <c r="EE1277" s="705"/>
      <c r="EF1277" s="705"/>
      <c r="EG1277" s="705"/>
      <c r="EH1277" s="705"/>
      <c r="EI1277" s="705"/>
      <c r="EJ1277" s="705"/>
      <c r="EK1277" s="705"/>
      <c r="EL1277" s="705"/>
      <c r="EM1277" s="705"/>
      <c r="EN1277" s="705"/>
      <c r="EO1277" s="705"/>
      <c r="EP1277" s="705"/>
      <c r="EQ1277" s="705"/>
      <c r="ER1277" s="705"/>
      <c r="ES1277" s="705"/>
      <c r="ET1277" s="705"/>
      <c r="EU1277" s="705"/>
      <c r="EV1277" s="705"/>
      <c r="EW1277" s="705"/>
      <c r="EX1277" s="705"/>
      <c r="EY1277" s="705"/>
      <c r="EZ1277" s="705"/>
      <c r="FA1277" s="705"/>
      <c r="FB1277" s="705"/>
      <c r="FC1277" s="705"/>
      <c r="FD1277" s="705"/>
      <c r="FE1277" s="705"/>
      <c r="FF1277" s="705"/>
      <c r="FG1277" s="705"/>
      <c r="FH1277" s="705"/>
      <c r="FI1277" s="705"/>
      <c r="FJ1277" s="705"/>
      <c r="FK1277" s="705"/>
      <c r="FL1277" s="705"/>
      <c r="FM1277" s="705"/>
      <c r="FN1277" s="705"/>
      <c r="FO1277" s="705"/>
      <c r="FP1277" s="705"/>
      <c r="FQ1277" s="705"/>
      <c r="FR1277" s="705"/>
      <c r="FS1277" s="705"/>
      <c r="FT1277" s="705"/>
      <c r="FU1277" s="705"/>
      <c r="FV1277" s="705"/>
      <c r="FW1277" s="705"/>
      <c r="FX1277" s="705"/>
      <c r="FY1277" s="705"/>
      <c r="FZ1277" s="705"/>
      <c r="GA1277" s="705"/>
      <c r="GB1277" s="705"/>
      <c r="GC1277" s="705"/>
      <c r="GD1277" s="705"/>
      <c r="GE1277" s="705"/>
      <c r="GF1277" s="705"/>
      <c r="GG1277" s="705"/>
      <c r="GH1277" s="705"/>
      <c r="GI1277" s="705"/>
      <c r="GJ1277" s="705"/>
      <c r="GK1277" s="705"/>
      <c r="GL1277" s="705"/>
      <c r="GM1277" s="705"/>
      <c r="GN1277" s="705"/>
      <c r="GO1277" s="705"/>
      <c r="GP1277" s="705"/>
      <c r="GQ1277" s="705"/>
      <c r="GR1277" s="705"/>
      <c r="GS1277" s="705"/>
      <c r="GT1277" s="705"/>
      <c r="GU1277" s="705"/>
      <c r="GV1277" s="705"/>
      <c r="GW1277" s="705"/>
      <c r="GX1277" s="705"/>
      <c r="GY1277" s="705"/>
      <c r="GZ1277" s="705"/>
      <c r="HA1277" s="705"/>
      <c r="HB1277" s="705"/>
      <c r="HC1277" s="705"/>
      <c r="HD1277" s="705"/>
      <c r="HE1277" s="705"/>
      <c r="HF1277" s="705"/>
      <c r="HG1277" s="705"/>
      <c r="HH1277" s="705"/>
      <c r="HI1277" s="705"/>
      <c r="HJ1277" s="705"/>
      <c r="HK1277" s="705"/>
      <c r="HL1277" s="705"/>
      <c r="HM1277" s="705"/>
      <c r="HN1277" s="705"/>
      <c r="HO1277" s="705"/>
      <c r="HP1277" s="705"/>
      <c r="HQ1277" s="705"/>
      <c r="HR1277" s="705"/>
      <c r="HS1277" s="705"/>
      <c r="HT1277" s="705"/>
      <c r="HU1277" s="705"/>
      <c r="HV1277" s="705"/>
      <c r="HW1277" s="705"/>
      <c r="HX1277" s="705"/>
      <c r="HY1277" s="705"/>
      <c r="HZ1277" s="705"/>
      <c r="IA1277" s="705"/>
      <c r="IB1277" s="705"/>
      <c r="IC1277" s="705"/>
      <c r="ID1277" s="705"/>
      <c r="IE1277" s="705"/>
      <c r="IF1277" s="705"/>
      <c r="IG1277" s="705"/>
      <c r="IH1277" s="705"/>
    </row>
    <row r="1278" spans="1:242" ht="20.100000000000001" customHeight="1">
      <c r="A1278" s="697"/>
      <c r="B1278" s="559">
        <v>2342.52</v>
      </c>
      <c r="C1278" s="495" t="s">
        <v>383</v>
      </c>
      <c r="D1278" s="496" t="s">
        <v>40</v>
      </c>
      <c r="E1278" s="701"/>
      <c r="F1278" s="562"/>
      <c r="G1278" s="702"/>
      <c r="H1278" s="562"/>
      <c r="I1278" s="700"/>
      <c r="J1278" s="700"/>
      <c r="K1278" s="562"/>
      <c r="L1278" s="562"/>
      <c r="O1278" s="705"/>
      <c r="P1278" s="705"/>
      <c r="Q1278" s="705"/>
      <c r="R1278" s="705"/>
      <c r="S1278" s="705"/>
      <c r="T1278" s="705"/>
      <c r="U1278" s="705"/>
      <c r="V1278" s="705"/>
      <c r="W1278" s="705"/>
      <c r="X1278" s="705"/>
      <c r="Y1278" s="705"/>
      <c r="Z1278" s="705"/>
      <c r="AA1278" s="705"/>
      <c r="AB1278" s="705"/>
      <c r="AC1278" s="705"/>
      <c r="AD1278" s="705"/>
      <c r="AE1278" s="705"/>
      <c r="AF1278" s="705"/>
      <c r="AG1278" s="705"/>
      <c r="AH1278" s="705"/>
      <c r="AI1278" s="705"/>
      <c r="AJ1278" s="705"/>
      <c r="AK1278" s="705"/>
      <c r="AL1278" s="705"/>
      <c r="AM1278" s="705"/>
      <c r="AN1278" s="705"/>
      <c r="AO1278" s="705"/>
      <c r="AP1278" s="705"/>
      <c r="AQ1278" s="705"/>
      <c r="AR1278" s="705"/>
      <c r="AS1278" s="705"/>
      <c r="AT1278" s="705"/>
      <c r="AU1278" s="705"/>
      <c r="AV1278" s="705"/>
      <c r="AW1278" s="705"/>
      <c r="AX1278" s="705"/>
      <c r="AY1278" s="705"/>
      <c r="AZ1278" s="705"/>
      <c r="BA1278" s="705"/>
      <c r="BB1278" s="705"/>
      <c r="BC1278" s="705"/>
      <c r="BD1278" s="705"/>
      <c r="BE1278" s="705"/>
      <c r="BF1278" s="705"/>
      <c r="BG1278" s="705"/>
      <c r="BH1278" s="705"/>
      <c r="BI1278" s="705"/>
      <c r="BJ1278" s="705"/>
      <c r="BK1278" s="705"/>
      <c r="BL1278" s="705"/>
      <c r="BM1278" s="705"/>
      <c r="BN1278" s="705"/>
      <c r="BO1278" s="705"/>
      <c r="BP1278" s="705"/>
      <c r="BQ1278" s="705"/>
      <c r="BR1278" s="705"/>
      <c r="BS1278" s="705"/>
      <c r="BT1278" s="705"/>
      <c r="BU1278" s="705"/>
      <c r="BV1278" s="705"/>
      <c r="BW1278" s="705"/>
      <c r="BX1278" s="705"/>
      <c r="BY1278" s="705"/>
      <c r="BZ1278" s="705"/>
      <c r="CA1278" s="705"/>
      <c r="CB1278" s="705"/>
      <c r="CC1278" s="705"/>
      <c r="CD1278" s="705"/>
      <c r="CE1278" s="705"/>
      <c r="CF1278" s="705"/>
      <c r="CG1278" s="705"/>
      <c r="CH1278" s="705"/>
      <c r="CI1278" s="705"/>
      <c r="CJ1278" s="705"/>
      <c r="CK1278" s="705"/>
      <c r="CL1278" s="705"/>
      <c r="CM1278" s="705"/>
      <c r="CN1278" s="705"/>
      <c r="CO1278" s="705"/>
      <c r="CP1278" s="705"/>
      <c r="CQ1278" s="705"/>
      <c r="CR1278" s="705"/>
      <c r="CS1278" s="705"/>
      <c r="CT1278" s="705"/>
      <c r="CU1278" s="705"/>
      <c r="CV1278" s="705"/>
      <c r="CW1278" s="705"/>
      <c r="CX1278" s="705"/>
      <c r="CY1278" s="705"/>
      <c r="CZ1278" s="705"/>
      <c r="DA1278" s="705"/>
      <c r="DB1278" s="705"/>
      <c r="DC1278" s="705"/>
      <c r="DD1278" s="705"/>
      <c r="DE1278" s="705"/>
      <c r="DF1278" s="705"/>
      <c r="DG1278" s="705"/>
      <c r="DH1278" s="705"/>
      <c r="DI1278" s="705"/>
      <c r="DJ1278" s="705"/>
      <c r="DK1278" s="705"/>
      <c r="DL1278" s="705"/>
      <c r="DM1278" s="705"/>
      <c r="DN1278" s="705"/>
      <c r="DO1278" s="705"/>
      <c r="DP1278" s="705"/>
      <c r="DQ1278" s="705"/>
      <c r="DR1278" s="705"/>
      <c r="DS1278" s="705"/>
      <c r="DT1278" s="705"/>
      <c r="DU1278" s="705"/>
      <c r="DV1278" s="705"/>
      <c r="DW1278" s="705"/>
      <c r="DX1278" s="705"/>
      <c r="DY1278" s="705"/>
      <c r="DZ1278" s="705"/>
      <c r="EA1278" s="705"/>
      <c r="EB1278" s="705"/>
      <c r="EC1278" s="705"/>
      <c r="ED1278" s="705"/>
      <c r="EE1278" s="705"/>
      <c r="EF1278" s="705"/>
      <c r="EG1278" s="705"/>
      <c r="EH1278" s="705"/>
      <c r="EI1278" s="705"/>
      <c r="EJ1278" s="705"/>
      <c r="EK1278" s="705"/>
      <c r="EL1278" s="705"/>
      <c r="EM1278" s="705"/>
      <c r="EN1278" s="705"/>
      <c r="EO1278" s="705"/>
      <c r="EP1278" s="705"/>
      <c r="EQ1278" s="705"/>
      <c r="ER1278" s="705"/>
      <c r="ES1278" s="705"/>
      <c r="ET1278" s="705"/>
      <c r="EU1278" s="705"/>
      <c r="EV1278" s="705"/>
      <c r="EW1278" s="705"/>
      <c r="EX1278" s="705"/>
      <c r="EY1278" s="705"/>
      <c r="EZ1278" s="705"/>
      <c r="FA1278" s="705"/>
      <c r="FB1278" s="705"/>
      <c r="FC1278" s="705"/>
      <c r="FD1278" s="705"/>
      <c r="FE1278" s="705"/>
      <c r="FF1278" s="705"/>
      <c r="FG1278" s="705"/>
      <c r="FH1278" s="705"/>
      <c r="FI1278" s="705"/>
      <c r="FJ1278" s="705"/>
      <c r="FK1278" s="705"/>
      <c r="FL1278" s="705"/>
      <c r="FM1278" s="705"/>
      <c r="FN1278" s="705"/>
      <c r="FO1278" s="705"/>
      <c r="FP1278" s="705"/>
      <c r="FQ1278" s="705"/>
      <c r="FR1278" s="705"/>
      <c r="FS1278" s="705"/>
      <c r="FT1278" s="705"/>
      <c r="FU1278" s="705"/>
      <c r="FV1278" s="705"/>
      <c r="FW1278" s="705"/>
      <c r="FX1278" s="705"/>
      <c r="FY1278" s="705"/>
      <c r="FZ1278" s="705"/>
      <c r="GA1278" s="705"/>
      <c r="GB1278" s="705"/>
      <c r="GC1278" s="705"/>
      <c r="GD1278" s="705"/>
      <c r="GE1278" s="705"/>
      <c r="GF1278" s="705"/>
      <c r="GG1278" s="705"/>
      <c r="GH1278" s="705"/>
      <c r="GI1278" s="705"/>
      <c r="GJ1278" s="705"/>
      <c r="GK1278" s="705"/>
      <c r="GL1278" s="705"/>
      <c r="GM1278" s="705"/>
      <c r="GN1278" s="705"/>
      <c r="GO1278" s="705"/>
      <c r="GP1278" s="705"/>
      <c r="GQ1278" s="705"/>
      <c r="GR1278" s="705"/>
      <c r="GS1278" s="705"/>
      <c r="GT1278" s="705"/>
      <c r="GU1278" s="705"/>
      <c r="GV1278" s="705"/>
      <c r="GW1278" s="705"/>
      <c r="GX1278" s="705"/>
      <c r="GY1278" s="705"/>
      <c r="GZ1278" s="705"/>
      <c r="HA1278" s="705"/>
      <c r="HB1278" s="705"/>
      <c r="HC1278" s="705"/>
      <c r="HD1278" s="705"/>
      <c r="HE1278" s="705"/>
      <c r="HF1278" s="705"/>
      <c r="HG1278" s="705"/>
      <c r="HH1278" s="705"/>
      <c r="HI1278" s="705"/>
      <c r="HJ1278" s="705"/>
      <c r="HK1278" s="705"/>
      <c r="HL1278" s="705"/>
      <c r="HM1278" s="705"/>
      <c r="HN1278" s="705"/>
      <c r="HO1278" s="705"/>
      <c r="HP1278" s="705"/>
      <c r="HQ1278" s="705"/>
      <c r="HR1278" s="705"/>
      <c r="HS1278" s="705"/>
      <c r="HT1278" s="705"/>
      <c r="HU1278" s="705"/>
      <c r="HV1278" s="705"/>
      <c r="HW1278" s="705"/>
      <c r="HX1278" s="705"/>
      <c r="HY1278" s="705"/>
      <c r="HZ1278" s="705"/>
      <c r="IA1278" s="705"/>
      <c r="IB1278" s="705"/>
      <c r="IC1278" s="705"/>
      <c r="ID1278" s="705"/>
      <c r="IE1278" s="705"/>
      <c r="IF1278" s="705"/>
      <c r="IG1278" s="705"/>
      <c r="IH1278" s="705"/>
    </row>
    <row r="1279" spans="1:242" ht="20.100000000000001" customHeight="1">
      <c r="A1279" s="697"/>
      <c r="B1279" s="698"/>
      <c r="C1279" s="504"/>
      <c r="D1279" s="567"/>
      <c r="E1279" s="701"/>
      <c r="F1279" s="562"/>
      <c r="G1279" s="702"/>
      <c r="H1279" s="562"/>
      <c r="I1279" s="700"/>
      <c r="J1279" s="700"/>
      <c r="K1279" s="562"/>
      <c r="L1279" s="562"/>
      <c r="O1279" s="705"/>
      <c r="P1279" s="705"/>
      <c r="Q1279" s="705"/>
      <c r="R1279" s="705"/>
      <c r="S1279" s="705"/>
      <c r="T1279" s="705"/>
      <c r="U1279" s="705"/>
      <c r="V1279" s="705"/>
      <c r="W1279" s="705"/>
      <c r="X1279" s="705"/>
      <c r="Y1279" s="705"/>
      <c r="Z1279" s="705"/>
      <c r="AA1279" s="705"/>
      <c r="AB1279" s="705"/>
      <c r="AC1279" s="705"/>
      <c r="AD1279" s="705"/>
      <c r="AE1279" s="705"/>
      <c r="AF1279" s="705"/>
      <c r="AG1279" s="705"/>
      <c r="AH1279" s="705"/>
      <c r="AI1279" s="705"/>
      <c r="AJ1279" s="705"/>
      <c r="AK1279" s="705"/>
      <c r="AL1279" s="705"/>
      <c r="AM1279" s="705"/>
      <c r="AN1279" s="705"/>
      <c r="AO1279" s="705"/>
      <c r="AP1279" s="705"/>
      <c r="AQ1279" s="705"/>
      <c r="AR1279" s="705"/>
      <c r="AS1279" s="705"/>
      <c r="AT1279" s="705"/>
      <c r="AU1279" s="705"/>
      <c r="AV1279" s="705"/>
      <c r="AW1279" s="705"/>
      <c r="AX1279" s="705"/>
      <c r="AY1279" s="705"/>
      <c r="AZ1279" s="705"/>
      <c r="BA1279" s="705"/>
      <c r="BB1279" s="705"/>
      <c r="BC1279" s="705"/>
      <c r="BD1279" s="705"/>
      <c r="BE1279" s="705"/>
      <c r="BF1279" s="705"/>
      <c r="BG1279" s="705"/>
      <c r="BH1279" s="705"/>
      <c r="BI1279" s="705"/>
      <c r="BJ1279" s="705"/>
      <c r="BK1279" s="705"/>
      <c r="BL1279" s="705"/>
      <c r="BM1279" s="705"/>
      <c r="BN1279" s="705"/>
      <c r="BO1279" s="705"/>
      <c r="BP1279" s="705"/>
      <c r="BQ1279" s="705"/>
      <c r="BR1279" s="705"/>
      <c r="BS1279" s="705"/>
      <c r="BT1279" s="705"/>
      <c r="BU1279" s="705"/>
      <c r="BV1279" s="705"/>
      <c r="BW1279" s="705"/>
      <c r="BX1279" s="705"/>
      <c r="BY1279" s="705"/>
      <c r="BZ1279" s="705"/>
      <c r="CA1279" s="705"/>
      <c r="CB1279" s="705"/>
      <c r="CC1279" s="705"/>
      <c r="CD1279" s="705"/>
      <c r="CE1279" s="705"/>
      <c r="CF1279" s="705"/>
      <c r="CG1279" s="705"/>
      <c r="CH1279" s="705"/>
      <c r="CI1279" s="705"/>
      <c r="CJ1279" s="705"/>
      <c r="CK1279" s="705"/>
      <c r="CL1279" s="705"/>
      <c r="CM1279" s="705"/>
      <c r="CN1279" s="705"/>
      <c r="CO1279" s="705"/>
      <c r="CP1279" s="705"/>
      <c r="CQ1279" s="705"/>
      <c r="CR1279" s="705"/>
      <c r="CS1279" s="705"/>
      <c r="CT1279" s="705"/>
      <c r="CU1279" s="705"/>
      <c r="CV1279" s="705"/>
      <c r="CW1279" s="705"/>
      <c r="CX1279" s="705"/>
      <c r="CY1279" s="705"/>
      <c r="CZ1279" s="705"/>
      <c r="DA1279" s="705"/>
      <c r="DB1279" s="705"/>
      <c r="DC1279" s="705"/>
      <c r="DD1279" s="705"/>
      <c r="DE1279" s="705"/>
      <c r="DF1279" s="705"/>
      <c r="DG1279" s="705"/>
      <c r="DH1279" s="705"/>
      <c r="DI1279" s="705"/>
      <c r="DJ1279" s="705"/>
      <c r="DK1279" s="705"/>
      <c r="DL1279" s="705"/>
      <c r="DM1279" s="705"/>
      <c r="DN1279" s="705"/>
      <c r="DO1279" s="705"/>
      <c r="DP1279" s="705"/>
      <c r="DQ1279" s="705"/>
      <c r="DR1279" s="705"/>
      <c r="DS1279" s="705"/>
      <c r="DT1279" s="705"/>
      <c r="DU1279" s="705"/>
      <c r="DV1279" s="705"/>
      <c r="DW1279" s="705"/>
      <c r="DX1279" s="705"/>
      <c r="DY1279" s="705"/>
      <c r="DZ1279" s="705"/>
      <c r="EA1279" s="705"/>
      <c r="EB1279" s="705"/>
      <c r="EC1279" s="705"/>
      <c r="ED1279" s="705"/>
      <c r="EE1279" s="705"/>
      <c r="EF1279" s="705"/>
      <c r="EG1279" s="705"/>
      <c r="EH1279" s="705"/>
      <c r="EI1279" s="705"/>
      <c r="EJ1279" s="705"/>
      <c r="EK1279" s="705"/>
      <c r="EL1279" s="705"/>
      <c r="EM1279" s="705"/>
      <c r="EN1279" s="705"/>
      <c r="EO1279" s="705"/>
      <c r="EP1279" s="705"/>
      <c r="EQ1279" s="705"/>
      <c r="ER1279" s="705"/>
      <c r="ES1279" s="705"/>
      <c r="ET1279" s="705"/>
      <c r="EU1279" s="705"/>
      <c r="EV1279" s="705"/>
      <c r="EW1279" s="705"/>
      <c r="EX1279" s="705"/>
      <c r="EY1279" s="705"/>
      <c r="EZ1279" s="705"/>
      <c r="FA1279" s="705"/>
      <c r="FB1279" s="705"/>
      <c r="FC1279" s="705"/>
      <c r="FD1279" s="705"/>
      <c r="FE1279" s="705"/>
      <c r="FF1279" s="705"/>
      <c r="FG1279" s="705"/>
      <c r="FH1279" s="705"/>
      <c r="FI1279" s="705"/>
      <c r="FJ1279" s="705"/>
      <c r="FK1279" s="705"/>
      <c r="FL1279" s="705"/>
      <c r="FM1279" s="705"/>
      <c r="FN1279" s="705"/>
      <c r="FO1279" s="705"/>
      <c r="FP1279" s="705"/>
      <c r="FQ1279" s="705"/>
      <c r="FR1279" s="705"/>
      <c r="FS1279" s="705"/>
      <c r="FT1279" s="705"/>
      <c r="FU1279" s="705"/>
      <c r="FV1279" s="705"/>
      <c r="FW1279" s="705"/>
      <c r="FX1279" s="705"/>
      <c r="FY1279" s="705"/>
      <c r="FZ1279" s="705"/>
      <c r="GA1279" s="705"/>
      <c r="GB1279" s="705"/>
      <c r="GC1279" s="705"/>
      <c r="GD1279" s="705"/>
      <c r="GE1279" s="705"/>
      <c r="GF1279" s="705"/>
      <c r="GG1279" s="705"/>
      <c r="GH1279" s="705"/>
      <c r="GI1279" s="705"/>
      <c r="GJ1279" s="705"/>
      <c r="GK1279" s="705"/>
      <c r="GL1279" s="705"/>
      <c r="GM1279" s="705"/>
      <c r="GN1279" s="705"/>
      <c r="GO1279" s="705"/>
      <c r="GP1279" s="705"/>
      <c r="GQ1279" s="705"/>
      <c r="GR1279" s="705"/>
      <c r="GS1279" s="705"/>
      <c r="GT1279" s="705"/>
      <c r="GU1279" s="705"/>
      <c r="GV1279" s="705"/>
      <c r="GW1279" s="705"/>
      <c r="GX1279" s="705"/>
      <c r="GY1279" s="705"/>
      <c r="GZ1279" s="705"/>
      <c r="HA1279" s="705"/>
      <c r="HB1279" s="705"/>
      <c r="HC1279" s="705"/>
      <c r="HD1279" s="705"/>
      <c r="HE1279" s="705"/>
      <c r="HF1279" s="705"/>
      <c r="HG1279" s="705"/>
      <c r="HH1279" s="705"/>
      <c r="HI1279" s="705"/>
      <c r="HJ1279" s="705"/>
      <c r="HK1279" s="705"/>
      <c r="HL1279" s="705"/>
      <c r="HM1279" s="705"/>
      <c r="HN1279" s="705"/>
      <c r="HO1279" s="705"/>
      <c r="HP1279" s="705"/>
      <c r="HQ1279" s="705"/>
      <c r="HR1279" s="705"/>
      <c r="HS1279" s="705"/>
      <c r="HT1279" s="705"/>
      <c r="HU1279" s="705"/>
      <c r="HV1279" s="705"/>
      <c r="HW1279" s="705"/>
      <c r="HX1279" s="705"/>
      <c r="HY1279" s="705"/>
      <c r="HZ1279" s="705"/>
      <c r="IA1279" s="705"/>
      <c r="IB1279" s="705"/>
      <c r="IC1279" s="705"/>
      <c r="ID1279" s="705"/>
      <c r="IE1279" s="705"/>
      <c r="IF1279" s="705"/>
      <c r="IG1279" s="705"/>
      <c r="IH1279" s="705"/>
    </row>
  </sheetData>
  <mergeCells count="164">
    <mergeCell ref="E428:F428"/>
    <mergeCell ref="E429:F429"/>
    <mergeCell ref="E458:F458"/>
    <mergeCell ref="E457:F457"/>
    <mergeCell ref="E442:F442"/>
    <mergeCell ref="E447:F447"/>
    <mergeCell ref="E453:F453"/>
    <mergeCell ref="C1069:L1069"/>
    <mergeCell ref="E434:L434"/>
    <mergeCell ref="E431:L431"/>
    <mergeCell ref="C571:L571"/>
    <mergeCell ref="C575:L575"/>
    <mergeCell ref="C580:L580"/>
    <mergeCell ref="C585:L585"/>
    <mergeCell ref="C589:L589"/>
    <mergeCell ref="C593:L593"/>
    <mergeCell ref="C597:L597"/>
    <mergeCell ref="E489:F489"/>
    <mergeCell ref="E490:F490"/>
    <mergeCell ref="C492:L492"/>
    <mergeCell ref="C502:L502"/>
    <mergeCell ref="C507:L507"/>
    <mergeCell ref="C510:L510"/>
    <mergeCell ref="E479:F479"/>
    <mergeCell ref="E436:F436"/>
    <mergeCell ref="C455:L455"/>
    <mergeCell ref="E459:F459"/>
    <mergeCell ref="C1120:L1120"/>
    <mergeCell ref="C703:L703"/>
    <mergeCell ref="C709:L709"/>
    <mergeCell ref="G711:I711"/>
    <mergeCell ref="J711:K711"/>
    <mergeCell ref="C715:L715"/>
    <mergeCell ref="I716:J716"/>
    <mergeCell ref="C763:L763"/>
    <mergeCell ref="C811:L811"/>
    <mergeCell ref="C818:L818"/>
    <mergeCell ref="C613:L613"/>
    <mergeCell ref="C618:L618"/>
    <mergeCell ref="C623:L623"/>
    <mergeCell ref="C628:L628"/>
    <mergeCell ref="C633:L633"/>
    <mergeCell ref="C638:L638"/>
    <mergeCell ref="C645:L645"/>
    <mergeCell ref="C692:L692"/>
    <mergeCell ref="C697:L697"/>
    <mergeCell ref="C609:L609"/>
    <mergeCell ref="C548:L548"/>
    <mergeCell ref="G1122:I1122"/>
    <mergeCell ref="C1176:L1176"/>
    <mergeCell ref="M1258:N1258"/>
    <mergeCell ref="G1257:H1257"/>
    <mergeCell ref="G1258:H1258"/>
    <mergeCell ref="C1181:L1181"/>
    <mergeCell ref="F1182:G1182"/>
    <mergeCell ref="C1170:L1170"/>
    <mergeCell ref="C826:L826"/>
    <mergeCell ref="C830:L830"/>
    <mergeCell ref="C838:L838"/>
    <mergeCell ref="C842:L842"/>
    <mergeCell ref="I843:K843"/>
    <mergeCell ref="C870:L870"/>
    <mergeCell ref="I871:K871"/>
    <mergeCell ref="C974:L974"/>
    <mergeCell ref="C1022:L1022"/>
    <mergeCell ref="C917:L917"/>
    <mergeCell ref="I918:K918"/>
    <mergeCell ref="C943:L943"/>
    <mergeCell ref="I944:K944"/>
    <mergeCell ref="C969:L969"/>
    <mergeCell ref="G1259:H1259"/>
    <mergeCell ref="C1274:L1274"/>
    <mergeCell ref="C1187:L1187"/>
    <mergeCell ref="F1188:G1188"/>
    <mergeCell ref="C1192:L1192"/>
    <mergeCell ref="C1240:L1240"/>
    <mergeCell ref="C1255:L1255"/>
    <mergeCell ref="C1262:L1262"/>
    <mergeCell ref="C1263:D1263"/>
    <mergeCell ref="C1268:L1268"/>
    <mergeCell ref="C1247:L1247"/>
    <mergeCell ref="C553:L553"/>
    <mergeCell ref="D555:E555"/>
    <mergeCell ref="C559:L559"/>
    <mergeCell ref="C563:L563"/>
    <mergeCell ref="C567:L567"/>
    <mergeCell ref="C601:L601"/>
    <mergeCell ref="C605:L605"/>
    <mergeCell ref="C513:L513"/>
    <mergeCell ref="E514:L514"/>
    <mergeCell ref="C518:L518"/>
    <mergeCell ref="I520:L520"/>
    <mergeCell ref="C525:L525"/>
    <mergeCell ref="C531:L531"/>
    <mergeCell ref="C535:L535"/>
    <mergeCell ref="C540:L540"/>
    <mergeCell ref="C544:L544"/>
    <mergeCell ref="C482:L482"/>
    <mergeCell ref="E483:L483"/>
    <mergeCell ref="M483:N483"/>
    <mergeCell ref="E484:F484"/>
    <mergeCell ref="E485:F485"/>
    <mergeCell ref="C487:L487"/>
    <mergeCell ref="E488:L488"/>
    <mergeCell ref="M488:N488"/>
    <mergeCell ref="C450:L450"/>
    <mergeCell ref="C477:L477"/>
    <mergeCell ref="E478:L478"/>
    <mergeCell ref="M478:N478"/>
    <mergeCell ref="E451:L451"/>
    <mergeCell ref="E460:F460"/>
    <mergeCell ref="C462:L462"/>
    <mergeCell ref="E464:F464"/>
    <mergeCell ref="E465:F465"/>
    <mergeCell ref="C467:L467"/>
    <mergeCell ref="E469:F469"/>
    <mergeCell ref="E470:F470"/>
    <mergeCell ref="E480:F480"/>
    <mergeCell ref="C472:L472"/>
    <mergeCell ref="E474:F474"/>
    <mergeCell ref="E475:F475"/>
    <mergeCell ref="E448:F448"/>
    <mergeCell ref="C439:L439"/>
    <mergeCell ref="C445:L445"/>
    <mergeCell ref="E452:F452"/>
    <mergeCell ref="C216:L216"/>
    <mergeCell ref="C223:L223"/>
    <mergeCell ref="C230:L230"/>
    <mergeCell ref="E231:G231"/>
    <mergeCell ref="C277:L277"/>
    <mergeCell ref="C395:L395"/>
    <mergeCell ref="C400:L400"/>
    <mergeCell ref="C405:L405"/>
    <mergeCell ref="C411:L411"/>
    <mergeCell ref="C420:L420"/>
    <mergeCell ref="C425:L425"/>
    <mergeCell ref="C433:L433"/>
    <mergeCell ref="E334:H334"/>
    <mergeCell ref="E358:H358"/>
    <mergeCell ref="I358:J358"/>
    <mergeCell ref="E441:F441"/>
    <mergeCell ref="E382:G382"/>
    <mergeCell ref="E446:L446"/>
    <mergeCell ref="E440:L440"/>
    <mergeCell ref="E435:F435"/>
    <mergeCell ref="C133:L133"/>
    <mergeCell ref="C139:L139"/>
    <mergeCell ref="C145:L145"/>
    <mergeCell ref="C151:L151"/>
    <mergeCell ref="F152:H152"/>
    <mergeCell ref="C196:L196"/>
    <mergeCell ref="C201:L201"/>
    <mergeCell ref="C206:L206"/>
    <mergeCell ref="C211:L211"/>
    <mergeCell ref="B5:L5"/>
    <mergeCell ref="D7:G7"/>
    <mergeCell ref="C12:L12"/>
    <mergeCell ref="C17:L17"/>
    <mergeCell ref="C64:L64"/>
    <mergeCell ref="C70:L70"/>
    <mergeCell ref="C75:L75"/>
    <mergeCell ref="C122:L122"/>
    <mergeCell ref="C127:L127"/>
    <mergeCell ref="A6:J6"/>
  </mergeCells>
  <pageMargins left="0.511811023622047" right="0.196850393700787" top="0.59055118110236204" bottom="0.90551181102362199" header="0.196850393700787" footer="0.15748031496063"/>
  <pageSetup paperSize="9" scale="39" fitToHeight="0" orientation="portrait" r:id="rId1"/>
  <headerFooter alignWithMargins="0"/>
  <rowBreaks count="7" manualBreakCount="7">
    <brk id="419" max="11" man="1"/>
    <brk id="491" max="11" man="1"/>
    <brk id="622" max="11" man="1"/>
    <brk id="696" max="11" man="1"/>
    <brk id="857" max="11" man="1"/>
    <brk id="934" max="11" man="1"/>
    <brk id="1186"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720"/>
  <sheetViews>
    <sheetView view="pageBreakPreview" topLeftCell="N1" zoomScale="115" zoomScaleNormal="100" zoomScaleSheetLayoutView="115" workbookViewId="0">
      <pane ySplit="9" topLeftCell="A10" activePane="bottomLeft" state="frozen"/>
      <selection activeCell="C72" sqref="C72"/>
      <selection pane="bottomLeft" activeCell="T27" sqref="T27"/>
    </sheetView>
  </sheetViews>
  <sheetFormatPr defaultColWidth="8" defaultRowHeight="11.25"/>
  <cols>
    <col min="1" max="1" width="11.140625" style="371" customWidth="1"/>
    <col min="2" max="2" width="2.85546875" style="371" customWidth="1"/>
    <col min="3" max="3" width="9.42578125" style="371" customWidth="1"/>
    <col min="4" max="4" width="4.85546875" style="371" customWidth="1"/>
    <col min="5" max="5" width="1.85546875" style="371" customWidth="1"/>
    <col min="6" max="6" width="4.7109375" style="371" customWidth="1"/>
    <col min="7" max="7" width="9" style="371" customWidth="1"/>
    <col min="8" max="8" width="6.42578125" style="371" customWidth="1"/>
    <col min="9" max="9" width="4.5703125" style="371" customWidth="1"/>
    <col min="10" max="10" width="6.42578125" style="371" customWidth="1"/>
    <col min="11" max="11" width="7.140625" style="371" customWidth="1"/>
    <col min="12" max="12" width="8.28515625" style="371" customWidth="1"/>
    <col min="13" max="13" width="6.5703125" style="371" customWidth="1"/>
    <col min="14" max="14" width="7.42578125" style="371" customWidth="1"/>
    <col min="15" max="15" width="6.42578125" style="371" customWidth="1"/>
    <col min="16" max="16" width="6.140625" style="371" customWidth="1"/>
    <col min="17" max="17" width="5.42578125" style="371" customWidth="1"/>
    <col min="18" max="20" width="10.28515625" style="371" customWidth="1"/>
    <col min="21" max="21" width="9.28515625" style="371" customWidth="1"/>
    <col min="22" max="22" width="9.85546875" style="371" customWidth="1"/>
    <col min="23" max="23" width="10.28515625" style="371" customWidth="1"/>
    <col min="24" max="24" width="9.28515625" style="371" customWidth="1"/>
    <col min="25" max="25" width="9.7109375" style="371" customWidth="1"/>
    <col min="26" max="26" width="4.42578125" style="371" customWidth="1"/>
    <col min="27" max="27" width="1.85546875" style="371" customWidth="1"/>
    <col min="28" max="28" width="4.42578125" style="371" customWidth="1"/>
    <col min="29" max="31" width="9.28515625" style="371" customWidth="1"/>
    <col min="32" max="32" width="8" style="371" customWidth="1"/>
    <col min="33" max="33" width="8.28515625" style="371" customWidth="1"/>
    <col min="34" max="34" width="10" style="371" customWidth="1"/>
    <col min="35" max="41" width="9.28515625" style="371" customWidth="1"/>
    <col min="42" max="42" width="8.85546875" style="371" customWidth="1"/>
    <col min="43" max="43" width="11.42578125" style="371" customWidth="1"/>
    <col min="44" max="44" width="4.42578125" style="371" customWidth="1"/>
    <col min="45" max="45" width="3" style="371" customWidth="1"/>
    <col min="46" max="46" width="4.42578125" style="371" customWidth="1"/>
    <col min="47" max="47" width="6.42578125" style="371" customWidth="1"/>
    <col min="48" max="48" width="4.42578125" style="371" customWidth="1"/>
    <col min="49" max="49" width="1.85546875" style="371" customWidth="1"/>
    <col min="50" max="50" width="4.42578125" style="371" customWidth="1"/>
    <col min="51" max="63" width="9.28515625" style="371" customWidth="1"/>
    <col min="64" max="64" width="10.28515625" style="371" customWidth="1"/>
    <col min="65" max="65" width="8" style="371" customWidth="1"/>
    <col min="66" max="66" width="18.7109375" style="371" customWidth="1"/>
    <col min="67" max="67" width="11" style="371" customWidth="1"/>
    <col min="68" max="16384" width="8" style="371"/>
  </cols>
  <sheetData>
    <row r="1" spans="1:73" ht="15.75">
      <c r="A1" s="1042"/>
      <c r="B1" s="1043"/>
      <c r="C1" s="1044"/>
      <c r="D1" s="1044"/>
      <c r="E1" s="1044"/>
      <c r="F1" s="1044"/>
      <c r="G1" s="1044"/>
      <c r="H1" s="1044"/>
      <c r="I1" s="1044"/>
      <c r="J1" s="1044"/>
      <c r="K1" s="1044"/>
      <c r="L1" s="1044"/>
      <c r="M1" s="1044"/>
      <c r="N1" s="1044"/>
      <c r="O1" s="1044"/>
      <c r="P1" s="1044"/>
      <c r="Q1" s="1044"/>
      <c r="R1" s="1044"/>
      <c r="S1" s="1044"/>
      <c r="T1" s="1044"/>
      <c r="U1" s="1044"/>
      <c r="V1" s="1044"/>
      <c r="W1" s="1044"/>
      <c r="X1" s="1045"/>
      <c r="Y1" s="1042"/>
      <c r="Z1" s="1044"/>
      <c r="AA1" s="1044"/>
      <c r="AB1" s="1044"/>
      <c r="AC1" s="1044"/>
      <c r="AD1" s="1044"/>
      <c r="AE1" s="1044"/>
      <c r="AF1" s="1044"/>
      <c r="AG1" s="1044"/>
      <c r="AH1" s="1044"/>
      <c r="AI1" s="1044"/>
      <c r="AJ1" s="1044"/>
      <c r="AK1" s="1044"/>
      <c r="AL1" s="1044"/>
      <c r="AM1" s="1044"/>
      <c r="AN1" s="1044"/>
      <c r="AO1" s="1045"/>
      <c r="AP1" s="372"/>
      <c r="AQ1" s="373"/>
      <c r="AR1" s="373"/>
      <c r="AS1" s="373"/>
      <c r="AT1" s="373"/>
      <c r="AU1" s="373"/>
      <c r="AV1" s="373"/>
      <c r="AW1" s="373"/>
      <c r="AX1" s="373"/>
      <c r="AY1" s="373"/>
      <c r="AZ1" s="373"/>
      <c r="BA1" s="373"/>
      <c r="BB1" s="373"/>
      <c r="BC1" s="373"/>
      <c r="BD1" s="373"/>
      <c r="BE1" s="373"/>
      <c r="BF1" s="373"/>
      <c r="BG1" s="373"/>
      <c r="BH1" s="373"/>
      <c r="BI1" s="373"/>
      <c r="BJ1" s="373"/>
      <c r="BK1" s="373"/>
      <c r="BL1" s="373"/>
    </row>
    <row r="2" spans="1:73" ht="14.25">
      <c r="A2" s="1046"/>
      <c r="B2" s="1047"/>
      <c r="C2" s="1047"/>
      <c r="D2" s="1047"/>
      <c r="E2" s="1047"/>
      <c r="F2" s="1047"/>
      <c r="G2" s="1047"/>
      <c r="H2" s="1047"/>
      <c r="I2" s="1047"/>
      <c r="J2" s="1047"/>
      <c r="K2" s="1047"/>
      <c r="L2" s="1047"/>
      <c r="M2" s="1047"/>
      <c r="N2" s="1047"/>
      <c r="O2" s="1047"/>
      <c r="P2" s="1047"/>
      <c r="Q2" s="1047"/>
      <c r="R2" s="1047"/>
      <c r="S2" s="1047"/>
      <c r="T2" s="1047"/>
      <c r="U2" s="1047"/>
      <c r="V2" s="1047"/>
      <c r="W2" s="1047"/>
      <c r="X2" s="1048"/>
      <c r="Y2" s="1046"/>
      <c r="Z2" s="1047"/>
      <c r="AA2" s="1047"/>
      <c r="AB2" s="1047"/>
      <c r="AC2" s="1047"/>
      <c r="AD2" s="1047"/>
      <c r="AE2" s="1047"/>
      <c r="AF2" s="1047"/>
      <c r="AG2" s="1047"/>
      <c r="AH2" s="1047"/>
      <c r="AI2" s="1047"/>
      <c r="AJ2" s="1047"/>
      <c r="AK2" s="1047"/>
      <c r="AL2" s="1047"/>
      <c r="AM2" s="1047"/>
      <c r="AN2" s="1047"/>
      <c r="AO2" s="1048"/>
      <c r="AP2" s="374"/>
      <c r="AQ2" s="374"/>
      <c r="AR2" s="374"/>
      <c r="AS2" s="374"/>
      <c r="AT2" s="374"/>
      <c r="AU2" s="374"/>
      <c r="AV2" s="374"/>
      <c r="AW2" s="374"/>
      <c r="AX2" s="374"/>
      <c r="AY2" s="374"/>
      <c r="AZ2" s="374"/>
      <c r="BA2" s="374"/>
      <c r="BB2" s="374"/>
      <c r="BD2" s="374"/>
      <c r="BE2" s="374"/>
      <c r="BF2" s="374"/>
      <c r="BG2" s="374"/>
      <c r="BH2" s="374"/>
      <c r="BI2" s="374"/>
      <c r="BJ2" s="374"/>
      <c r="BK2" s="374"/>
      <c r="BL2" s="374"/>
    </row>
    <row r="3" spans="1:73" ht="13.5">
      <c r="A3" s="1049" t="s">
        <v>234</v>
      </c>
      <c r="B3" s="1050"/>
      <c r="C3" s="1050"/>
      <c r="D3" s="1050"/>
      <c r="E3" s="1050"/>
      <c r="F3" s="1050"/>
      <c r="G3" s="1050"/>
      <c r="H3" s="1050"/>
      <c r="I3" s="1050"/>
      <c r="J3" s="1050"/>
      <c r="K3" s="1050"/>
      <c r="L3" s="1050"/>
      <c r="M3" s="1050"/>
      <c r="N3" s="1050"/>
      <c r="O3" s="1050"/>
      <c r="P3" s="1050"/>
      <c r="Q3" s="1050"/>
      <c r="R3" s="1050"/>
      <c r="S3" s="1050"/>
      <c r="T3" s="1050"/>
      <c r="U3" s="1050"/>
      <c r="V3" s="1050"/>
      <c r="W3" s="1050"/>
      <c r="X3" s="1051"/>
      <c r="Y3" s="1049" t="s">
        <v>235</v>
      </c>
      <c r="Z3" s="1050"/>
      <c r="AA3" s="1050"/>
      <c r="AB3" s="1050"/>
      <c r="AC3" s="1050"/>
      <c r="AD3" s="1050"/>
      <c r="AE3" s="1050"/>
      <c r="AF3" s="1050"/>
      <c r="AG3" s="1050"/>
      <c r="AH3" s="1050"/>
      <c r="AI3" s="1050"/>
      <c r="AJ3" s="1050"/>
      <c r="AK3" s="1050"/>
      <c r="AL3" s="1050"/>
      <c r="AM3" s="1050"/>
      <c r="AN3" s="1050"/>
      <c r="AO3" s="1051"/>
      <c r="AP3" s="373" t="s">
        <v>236</v>
      </c>
      <c r="AQ3" s="373"/>
      <c r="AR3" s="373"/>
      <c r="AS3" s="373"/>
      <c r="AT3" s="373"/>
      <c r="AU3" s="373"/>
      <c r="AV3" s="373"/>
      <c r="AW3" s="373"/>
      <c r="AX3" s="373"/>
      <c r="AY3" s="373"/>
      <c r="AZ3" s="373"/>
      <c r="BA3" s="373"/>
      <c r="BB3" s="373"/>
      <c r="BD3" s="373"/>
      <c r="BE3" s="373"/>
      <c r="BF3" s="373"/>
      <c r="BG3" s="373"/>
      <c r="BH3" s="373"/>
      <c r="BI3" s="373"/>
      <c r="BJ3" s="373"/>
      <c r="BK3" s="373"/>
      <c r="BL3" s="373"/>
    </row>
    <row r="4" spans="1:73" ht="15" thickBot="1">
      <c r="A4" s="1052"/>
      <c r="B4" s="1053"/>
      <c r="C4" s="1053"/>
      <c r="D4" s="1054"/>
      <c r="E4" s="1054"/>
      <c r="F4" s="1054"/>
      <c r="G4" s="1054"/>
      <c r="H4" s="1054"/>
      <c r="I4" s="1054"/>
      <c r="J4" s="1054"/>
      <c r="K4" s="1054"/>
      <c r="L4" s="1054"/>
      <c r="M4" s="1053"/>
      <c r="N4" s="1053"/>
      <c r="O4" s="1053"/>
      <c r="P4" s="1053"/>
      <c r="Q4" s="1053"/>
      <c r="R4" s="1053"/>
      <c r="S4" s="1053"/>
      <c r="T4" s="1053"/>
      <c r="U4" s="1053"/>
      <c r="V4" s="1055"/>
      <c r="W4" s="1056" t="s">
        <v>237</v>
      </c>
      <c r="X4" s="1057">
        <v>1.5</v>
      </c>
      <c r="Y4" s="1080"/>
      <c r="Z4" s="1054"/>
      <c r="AA4" s="1054"/>
      <c r="AB4" s="1054"/>
      <c r="AC4" s="1081"/>
      <c r="AD4" s="1081"/>
      <c r="AE4" s="1081"/>
      <c r="AF4" s="1081"/>
      <c r="AG4" s="1081"/>
      <c r="AH4" s="1081"/>
      <c r="AI4" s="1081"/>
      <c r="AJ4" s="1081"/>
      <c r="AK4" s="1081"/>
      <c r="AL4" s="1081"/>
      <c r="AM4" s="1081"/>
      <c r="AN4" s="1056" t="s">
        <v>237</v>
      </c>
      <c r="AO4" s="1057">
        <v>1.5</v>
      </c>
      <c r="AP4" s="375"/>
      <c r="AQ4" s="375"/>
      <c r="AR4" s="376"/>
      <c r="AS4" s="376"/>
      <c r="AT4" s="376"/>
      <c r="AU4" s="376"/>
      <c r="AV4" s="376"/>
      <c r="AW4" s="376"/>
      <c r="AX4" s="376"/>
      <c r="AY4" s="403"/>
      <c r="AZ4" s="403"/>
      <c r="BA4" s="403"/>
      <c r="BB4" s="403"/>
      <c r="BC4" s="375"/>
      <c r="BD4" s="375"/>
      <c r="BE4" s="375"/>
      <c r="BF4" s="375"/>
      <c r="BG4" s="375"/>
      <c r="BH4" s="375"/>
      <c r="BI4" s="375"/>
      <c r="BJ4" s="375"/>
      <c r="BK4" s="393" t="s">
        <v>237</v>
      </c>
      <c r="BL4" s="394">
        <v>1.5</v>
      </c>
    </row>
    <row r="5" spans="1:73" ht="13.5">
      <c r="A5" s="1256" t="s">
        <v>238</v>
      </c>
      <c r="B5" s="1287"/>
      <c r="C5" s="1288"/>
      <c r="D5" s="377"/>
      <c r="E5" s="992"/>
      <c r="F5" s="379"/>
      <c r="G5" s="1250" t="s">
        <v>239</v>
      </c>
      <c r="H5" s="1252" t="s">
        <v>240</v>
      </c>
      <c r="I5" s="1252" t="s">
        <v>241</v>
      </c>
      <c r="J5" s="1252" t="s">
        <v>242</v>
      </c>
      <c r="K5" s="1277" t="s">
        <v>67</v>
      </c>
      <c r="L5" s="1278"/>
      <c r="M5" s="1254" t="s">
        <v>243</v>
      </c>
      <c r="N5" s="1259" t="s">
        <v>244</v>
      </c>
      <c r="O5" s="1260"/>
      <c r="P5" s="1254" t="s">
        <v>245</v>
      </c>
      <c r="Q5" s="1252" t="s">
        <v>246</v>
      </c>
      <c r="R5" s="1261" t="s">
        <v>247</v>
      </c>
      <c r="S5" s="1262"/>
      <c r="T5" s="1262"/>
      <c r="U5" s="1262"/>
      <c r="V5" s="1263"/>
      <c r="W5" s="1283" t="s">
        <v>248</v>
      </c>
      <c r="X5" s="1284"/>
      <c r="Y5" s="1256" t="s">
        <v>249</v>
      </c>
      <c r="Z5" s="1283" t="s">
        <v>250</v>
      </c>
      <c r="AA5" s="1303"/>
      <c r="AB5" s="1304"/>
      <c r="AC5" s="1254" t="s">
        <v>251</v>
      </c>
      <c r="AD5" s="1259" t="s">
        <v>252</v>
      </c>
      <c r="AE5" s="1260"/>
      <c r="AF5" s="1254" t="s">
        <v>245</v>
      </c>
      <c r="AG5" s="1254" t="s">
        <v>253</v>
      </c>
      <c r="AH5" s="1254" t="s">
        <v>254</v>
      </c>
      <c r="AI5" s="1261" t="s">
        <v>255</v>
      </c>
      <c r="AJ5" s="1262"/>
      <c r="AK5" s="1262"/>
      <c r="AL5" s="1262"/>
      <c r="AM5" s="1263"/>
      <c r="AN5" s="1283" t="s">
        <v>256</v>
      </c>
      <c r="AO5" s="1284"/>
      <c r="AP5" s="1287" t="s">
        <v>238</v>
      </c>
      <c r="AQ5" s="1288"/>
      <c r="AR5" s="377"/>
      <c r="AS5" s="378"/>
      <c r="AT5" s="379"/>
      <c r="AU5" s="1252" t="s">
        <v>257</v>
      </c>
      <c r="AV5" s="1283" t="s">
        <v>258</v>
      </c>
      <c r="AW5" s="1303"/>
      <c r="AX5" s="1304"/>
      <c r="AY5" s="1264" t="s">
        <v>259</v>
      </c>
      <c r="AZ5" s="1264"/>
      <c r="BA5" s="1264"/>
      <c r="BB5" s="1264"/>
      <c r="BC5" s="1264"/>
      <c r="BD5" s="1264"/>
      <c r="BE5" s="1264"/>
      <c r="BF5" s="390" t="s">
        <v>142</v>
      </c>
      <c r="BG5" s="1259" t="s">
        <v>260</v>
      </c>
      <c r="BH5" s="1307"/>
      <c r="BI5" s="1307"/>
      <c r="BJ5" s="1307"/>
      <c r="BK5" s="1260"/>
      <c r="BL5" s="1267" t="s">
        <v>261</v>
      </c>
      <c r="BM5" s="415"/>
      <c r="BN5" s="1269" t="s">
        <v>238</v>
      </c>
      <c r="BO5" s="416"/>
      <c r="BP5" s="1271" t="s">
        <v>262</v>
      </c>
      <c r="BQ5" s="853"/>
      <c r="BR5" s="1273" t="s">
        <v>263</v>
      </c>
      <c r="BS5" s="1297" t="s">
        <v>67</v>
      </c>
      <c r="BT5" s="1298"/>
      <c r="BU5" s="1275" t="s">
        <v>264</v>
      </c>
    </row>
    <row r="6" spans="1:73" ht="13.5">
      <c r="A6" s="1257"/>
      <c r="B6" s="1289"/>
      <c r="C6" s="1290"/>
      <c r="D6" s="380" t="s">
        <v>262</v>
      </c>
      <c r="E6" s="381"/>
      <c r="F6" s="380"/>
      <c r="G6" s="1251"/>
      <c r="H6" s="1253"/>
      <c r="I6" s="1253"/>
      <c r="J6" s="1253"/>
      <c r="K6" s="1279"/>
      <c r="L6" s="1280"/>
      <c r="M6" s="1255"/>
      <c r="N6" s="1265" t="s">
        <v>200</v>
      </c>
      <c r="O6" s="1266"/>
      <c r="P6" s="1255"/>
      <c r="Q6" s="1253"/>
      <c r="R6" s="395" t="s">
        <v>265</v>
      </c>
      <c r="S6" s="1293" t="s">
        <v>266</v>
      </c>
      <c r="T6" s="1293"/>
      <c r="U6" s="1293"/>
      <c r="V6" s="1294"/>
      <c r="W6" s="1285"/>
      <c r="X6" s="1286"/>
      <c r="Y6" s="1257"/>
      <c r="Z6" s="1285"/>
      <c r="AA6" s="1305"/>
      <c r="AB6" s="1306"/>
      <c r="AC6" s="1255"/>
      <c r="AD6" s="1255" t="s">
        <v>267</v>
      </c>
      <c r="AE6" s="1255" t="s">
        <v>268</v>
      </c>
      <c r="AF6" s="1255"/>
      <c r="AG6" s="1255"/>
      <c r="AH6" s="1255"/>
      <c r="AI6" s="395" t="s">
        <v>265</v>
      </c>
      <c r="AJ6" s="1293" t="s">
        <v>266</v>
      </c>
      <c r="AK6" s="1293"/>
      <c r="AL6" s="1293"/>
      <c r="AM6" s="1294"/>
      <c r="AN6" s="1285"/>
      <c r="AO6" s="1286"/>
      <c r="AP6" s="1289"/>
      <c r="AQ6" s="1290"/>
      <c r="AR6" s="410" t="s">
        <v>262</v>
      </c>
      <c r="AS6" s="381"/>
      <c r="AT6" s="380"/>
      <c r="AU6" s="1253"/>
      <c r="AV6" s="1285"/>
      <c r="AW6" s="1305"/>
      <c r="AX6" s="1306"/>
      <c r="AY6" s="404"/>
      <c r="AZ6" s="404"/>
      <c r="BA6" s="404"/>
      <c r="BB6" s="404"/>
      <c r="BC6" s="404" t="s">
        <v>269</v>
      </c>
      <c r="BD6" s="404" t="s">
        <v>270</v>
      </c>
      <c r="BE6" s="404" t="s">
        <v>271</v>
      </c>
      <c r="BF6" s="391" t="s">
        <v>272</v>
      </c>
      <c r="BG6" s="414" t="s">
        <v>142</v>
      </c>
      <c r="BH6" s="414" t="s">
        <v>45</v>
      </c>
      <c r="BI6" s="414" t="s">
        <v>45</v>
      </c>
      <c r="BJ6" s="414" t="s">
        <v>142</v>
      </c>
      <c r="BK6" s="414" t="s">
        <v>142</v>
      </c>
      <c r="BL6" s="1268"/>
      <c r="BM6" s="415"/>
      <c r="BN6" s="1270"/>
      <c r="BO6" s="417"/>
      <c r="BP6" s="1272"/>
      <c r="BQ6" s="864"/>
      <c r="BR6" s="1274"/>
      <c r="BS6" s="1299"/>
      <c r="BT6" s="1300"/>
      <c r="BU6" s="1276"/>
    </row>
    <row r="7" spans="1:73" ht="13.5">
      <c r="A7" s="1257"/>
      <c r="B7" s="1289"/>
      <c r="C7" s="1290"/>
      <c r="D7" s="380" t="s">
        <v>273</v>
      </c>
      <c r="E7" s="381"/>
      <c r="F7" s="380"/>
      <c r="G7" s="1251"/>
      <c r="H7" s="1253"/>
      <c r="I7" s="1253"/>
      <c r="J7" s="1253"/>
      <c r="K7" s="1281"/>
      <c r="L7" s="1282"/>
      <c r="M7" s="1255"/>
      <c r="N7" s="996" t="s">
        <v>274</v>
      </c>
      <c r="O7" s="996" t="s">
        <v>275</v>
      </c>
      <c r="P7" s="1255"/>
      <c r="Q7" s="1253"/>
      <c r="R7" s="396" t="s">
        <v>276</v>
      </c>
      <c r="S7" s="1295"/>
      <c r="T7" s="1295"/>
      <c r="U7" s="1295"/>
      <c r="V7" s="1296"/>
      <c r="W7" s="1285"/>
      <c r="X7" s="1286"/>
      <c r="Y7" s="1257"/>
      <c r="Z7" s="1285"/>
      <c r="AA7" s="1305"/>
      <c r="AB7" s="1306"/>
      <c r="AC7" s="1255"/>
      <c r="AD7" s="1255"/>
      <c r="AE7" s="1255"/>
      <c r="AF7" s="1255"/>
      <c r="AG7" s="1255"/>
      <c r="AH7" s="1255"/>
      <c r="AI7" s="396" t="s">
        <v>276</v>
      </c>
      <c r="AJ7" s="1295"/>
      <c r="AK7" s="1295"/>
      <c r="AL7" s="1295"/>
      <c r="AM7" s="1296"/>
      <c r="AN7" s="1285"/>
      <c r="AO7" s="1286"/>
      <c r="AP7" s="1289"/>
      <c r="AQ7" s="1290"/>
      <c r="AR7" s="410" t="s">
        <v>273</v>
      </c>
      <c r="AS7" s="381"/>
      <c r="AT7" s="380"/>
      <c r="AU7" s="1253"/>
      <c r="AV7" s="1285"/>
      <c r="AW7" s="1305"/>
      <c r="AX7" s="1306"/>
      <c r="AY7" s="404" t="s">
        <v>277</v>
      </c>
      <c r="AZ7" s="404" t="s">
        <v>278</v>
      </c>
      <c r="BA7" s="404" t="s">
        <v>278</v>
      </c>
      <c r="BB7" s="404" t="s">
        <v>279</v>
      </c>
      <c r="BC7" s="404" t="s">
        <v>280</v>
      </c>
      <c r="BD7" s="404" t="s">
        <v>281</v>
      </c>
      <c r="BE7" s="404" t="s">
        <v>282</v>
      </c>
      <c r="BF7" s="391" t="s">
        <v>283</v>
      </c>
      <c r="BG7" s="391" t="s">
        <v>284</v>
      </c>
      <c r="BH7" s="391" t="s">
        <v>285</v>
      </c>
      <c r="BI7" s="391" t="s">
        <v>286</v>
      </c>
      <c r="BJ7" s="391" t="s">
        <v>285</v>
      </c>
      <c r="BK7" s="391" t="s">
        <v>286</v>
      </c>
      <c r="BL7" s="1268"/>
      <c r="BM7" s="415"/>
      <c r="BN7" s="1270"/>
      <c r="BO7" s="417" t="s">
        <v>287</v>
      </c>
      <c r="BP7" s="1272"/>
      <c r="BQ7" s="854"/>
      <c r="BR7" s="1274"/>
      <c r="BS7" s="1301"/>
      <c r="BT7" s="1302"/>
      <c r="BU7" s="1276"/>
    </row>
    <row r="8" spans="1:73" ht="13.5">
      <c r="A8" s="1257"/>
      <c r="B8" s="1289"/>
      <c r="C8" s="1290"/>
      <c r="D8" s="380" t="s">
        <v>288</v>
      </c>
      <c r="E8" s="381"/>
      <c r="F8" s="380"/>
      <c r="G8" s="1251"/>
      <c r="H8" s="1253"/>
      <c r="I8" s="1253"/>
      <c r="J8" s="1253"/>
      <c r="K8" s="995" t="s">
        <v>289</v>
      </c>
      <c r="L8" s="995" t="s">
        <v>290</v>
      </c>
      <c r="M8" s="1255"/>
      <c r="N8" s="392"/>
      <c r="O8" s="392"/>
      <c r="P8" s="1255"/>
      <c r="Q8" s="1253"/>
      <c r="R8" s="995" t="s">
        <v>291</v>
      </c>
      <c r="S8" s="991" t="s">
        <v>291</v>
      </c>
      <c r="T8" s="995" t="s">
        <v>292</v>
      </c>
      <c r="U8" s="995" t="s">
        <v>293</v>
      </c>
      <c r="V8" s="995" t="s">
        <v>294</v>
      </c>
      <c r="W8" s="397" t="s">
        <v>295</v>
      </c>
      <c r="X8" s="398" t="s">
        <v>296</v>
      </c>
      <c r="Y8" s="1257"/>
      <c r="Z8" s="1285"/>
      <c r="AA8" s="1305"/>
      <c r="AB8" s="1306"/>
      <c r="AC8" s="1255"/>
      <c r="AD8" s="1255"/>
      <c r="AE8" s="1255"/>
      <c r="AF8" s="1255"/>
      <c r="AG8" s="1255"/>
      <c r="AH8" s="1255"/>
      <c r="AI8" s="995" t="s">
        <v>291</v>
      </c>
      <c r="AJ8" s="991" t="s">
        <v>291</v>
      </c>
      <c r="AK8" s="995" t="s">
        <v>292</v>
      </c>
      <c r="AL8" s="995" t="s">
        <v>293</v>
      </c>
      <c r="AM8" s="995" t="s">
        <v>294</v>
      </c>
      <c r="AN8" s="397" t="s">
        <v>295</v>
      </c>
      <c r="AO8" s="398" t="s">
        <v>296</v>
      </c>
      <c r="AP8" s="1289"/>
      <c r="AQ8" s="1290"/>
      <c r="AR8" s="411" t="s">
        <v>288</v>
      </c>
      <c r="AS8" s="381"/>
      <c r="AT8" s="380"/>
      <c r="AU8" s="1253"/>
      <c r="AV8" s="1285"/>
      <c r="AW8" s="1305"/>
      <c r="AX8" s="1306"/>
      <c r="AY8" s="382"/>
      <c r="AZ8" s="382" t="s">
        <v>297</v>
      </c>
      <c r="BA8" s="382" t="s">
        <v>298</v>
      </c>
      <c r="BB8" s="382"/>
      <c r="BC8" s="382" t="s">
        <v>299</v>
      </c>
      <c r="BD8" s="382" t="s">
        <v>300</v>
      </c>
      <c r="BE8" s="382"/>
      <c r="BF8" s="382" t="s">
        <v>285</v>
      </c>
      <c r="BG8" s="382"/>
      <c r="BH8" s="382"/>
      <c r="BI8" s="382"/>
      <c r="BJ8" s="382"/>
      <c r="BK8" s="382"/>
      <c r="BL8" s="1268"/>
      <c r="BM8" s="415"/>
      <c r="BN8" s="1270"/>
      <c r="BO8" s="417"/>
      <c r="BP8" s="1272"/>
      <c r="BQ8" s="854"/>
      <c r="BR8" s="1274"/>
      <c r="BS8" s="418" t="s">
        <v>289</v>
      </c>
      <c r="BT8" s="418" t="s">
        <v>290</v>
      </c>
      <c r="BU8" s="1276"/>
    </row>
    <row r="9" spans="1:73" ht="14.25" thickBot="1">
      <c r="A9" s="1258"/>
      <c r="B9" s="1291"/>
      <c r="C9" s="1292"/>
      <c r="D9" s="383" t="s">
        <v>301</v>
      </c>
      <c r="E9" s="384"/>
      <c r="F9" s="383"/>
      <c r="G9" s="385"/>
      <c r="H9" s="385" t="s">
        <v>301</v>
      </c>
      <c r="I9" s="385" t="s">
        <v>302</v>
      </c>
      <c r="J9" s="385" t="s">
        <v>301</v>
      </c>
      <c r="K9" s="385" t="s">
        <v>301</v>
      </c>
      <c r="L9" s="385" t="s">
        <v>301</v>
      </c>
      <c r="M9" s="385" t="s">
        <v>301</v>
      </c>
      <c r="N9" s="385" t="s">
        <v>301</v>
      </c>
      <c r="O9" s="385" t="s">
        <v>301</v>
      </c>
      <c r="P9" s="385" t="s">
        <v>301</v>
      </c>
      <c r="Q9" s="385" t="s">
        <v>301</v>
      </c>
      <c r="R9" s="385" t="s">
        <v>303</v>
      </c>
      <c r="S9" s="994" t="s">
        <v>303</v>
      </c>
      <c r="T9" s="385" t="s">
        <v>303</v>
      </c>
      <c r="U9" s="385" t="s">
        <v>303</v>
      </c>
      <c r="V9" s="385" t="s">
        <v>303</v>
      </c>
      <c r="W9" s="993" t="s">
        <v>304</v>
      </c>
      <c r="X9" s="400" t="s">
        <v>304</v>
      </c>
      <c r="Y9" s="1258"/>
      <c r="Z9" s="1308" t="s">
        <v>301</v>
      </c>
      <c r="AA9" s="1309"/>
      <c r="AB9" s="1310"/>
      <c r="AC9" s="385" t="s">
        <v>301</v>
      </c>
      <c r="AD9" s="385" t="s">
        <v>301</v>
      </c>
      <c r="AE9" s="385" t="s">
        <v>301</v>
      </c>
      <c r="AF9" s="385" t="s">
        <v>301</v>
      </c>
      <c r="AG9" s="385" t="s">
        <v>301</v>
      </c>
      <c r="AH9" s="385" t="s">
        <v>301</v>
      </c>
      <c r="AI9" s="385" t="s">
        <v>303</v>
      </c>
      <c r="AJ9" s="994" t="s">
        <v>303</v>
      </c>
      <c r="AK9" s="385" t="s">
        <v>303</v>
      </c>
      <c r="AL9" s="385" t="s">
        <v>303</v>
      </c>
      <c r="AM9" s="385" t="s">
        <v>303</v>
      </c>
      <c r="AN9" s="993" t="s">
        <v>304</v>
      </c>
      <c r="AO9" s="400" t="s">
        <v>304</v>
      </c>
      <c r="AP9" s="1291"/>
      <c r="AQ9" s="1292"/>
      <c r="AR9" s="412" t="s">
        <v>301</v>
      </c>
      <c r="AS9" s="384"/>
      <c r="AT9" s="383"/>
      <c r="AU9" s="385" t="s">
        <v>301</v>
      </c>
      <c r="AV9" s="1308" t="s">
        <v>301</v>
      </c>
      <c r="AW9" s="1309"/>
      <c r="AX9" s="1310"/>
      <c r="AY9" s="385" t="s">
        <v>301</v>
      </c>
      <c r="AZ9" s="385" t="s">
        <v>301</v>
      </c>
      <c r="BA9" s="385" t="s">
        <v>301</v>
      </c>
      <c r="BB9" s="385" t="s">
        <v>301</v>
      </c>
      <c r="BC9" s="385" t="s">
        <v>303</v>
      </c>
      <c r="BD9" s="399" t="s">
        <v>303</v>
      </c>
      <c r="BE9" s="399" t="s">
        <v>303</v>
      </c>
      <c r="BF9" s="385" t="s">
        <v>303</v>
      </c>
      <c r="BG9" s="385" t="s">
        <v>303</v>
      </c>
      <c r="BH9" s="385" t="s">
        <v>301</v>
      </c>
      <c r="BI9" s="385" t="s">
        <v>301</v>
      </c>
      <c r="BJ9" s="385" t="s">
        <v>303</v>
      </c>
      <c r="BK9" s="385" t="s">
        <v>303</v>
      </c>
      <c r="BL9" s="400" t="s">
        <v>303</v>
      </c>
      <c r="BM9" s="420"/>
      <c r="BN9" s="1270"/>
      <c r="BO9" s="417"/>
      <c r="BP9" s="418" t="s">
        <v>301</v>
      </c>
      <c r="BQ9" s="854"/>
      <c r="BR9" s="418" t="s">
        <v>301</v>
      </c>
      <c r="BS9" s="418" t="s">
        <v>301</v>
      </c>
      <c r="BT9" s="418" t="s">
        <v>301</v>
      </c>
      <c r="BU9" s="419" t="s">
        <v>301</v>
      </c>
    </row>
    <row r="10" spans="1:73" ht="14.25">
      <c r="A10" s="907" t="s">
        <v>911</v>
      </c>
      <c r="B10" s="387"/>
      <c r="C10" s="388"/>
      <c r="D10" s="388"/>
      <c r="E10" s="388"/>
      <c r="F10" s="388"/>
      <c r="G10" s="388"/>
      <c r="H10" s="388"/>
      <c r="I10" s="388"/>
      <c r="J10" s="388"/>
      <c r="K10" s="388"/>
      <c r="L10" s="388"/>
      <c r="M10" s="388"/>
      <c r="N10" s="388"/>
      <c r="O10" s="388"/>
      <c r="P10" s="388"/>
      <c r="Q10" s="388"/>
      <c r="R10" s="388"/>
      <c r="S10" s="388"/>
      <c r="T10" s="388"/>
      <c r="U10" s="388"/>
      <c r="V10" s="388"/>
      <c r="W10" s="388"/>
      <c r="X10" s="401"/>
      <c r="Y10" s="807" t="s">
        <v>911</v>
      </c>
      <c r="Z10" s="405"/>
      <c r="AA10" s="405"/>
      <c r="AB10" s="405"/>
      <c r="AC10" s="406"/>
      <c r="AD10" s="407"/>
      <c r="AE10" s="407"/>
      <c r="AF10" s="406"/>
      <c r="AG10" s="408"/>
      <c r="AH10" s="406"/>
      <c r="AI10" s="409"/>
      <c r="AJ10" s="409"/>
      <c r="AK10" s="409"/>
      <c r="AL10" s="409"/>
      <c r="AM10" s="409"/>
      <c r="AN10" s="407"/>
      <c r="AO10" s="1082"/>
      <c r="AP10" s="1095" t="s">
        <v>911</v>
      </c>
      <c r="AQ10" s="1096"/>
      <c r="AR10" s="1097"/>
      <c r="AS10" s="1097"/>
      <c r="AT10" s="1097"/>
      <c r="AU10" s="1098"/>
      <c r="AV10" s="1097"/>
      <c r="AW10" s="1097"/>
      <c r="AX10" s="1097"/>
      <c r="AY10" s="1099"/>
      <c r="AZ10" s="1099"/>
      <c r="BA10" s="1099"/>
      <c r="BB10" s="1099"/>
      <c r="BC10" s="1100"/>
      <c r="BD10" s="1100"/>
      <c r="BE10" s="1100"/>
      <c r="BF10" s="1100"/>
      <c r="BG10" s="1100"/>
      <c r="BH10" s="1100"/>
      <c r="BI10" s="1100"/>
      <c r="BJ10" s="1100"/>
      <c r="BK10" s="1100"/>
      <c r="BL10" s="1101"/>
      <c r="BM10" s="421"/>
      <c r="BN10" s="908"/>
      <c r="BO10" s="909"/>
      <c r="BP10" s="909"/>
      <c r="BQ10" s="909"/>
      <c r="BR10" s="909"/>
      <c r="BS10" s="909"/>
      <c r="BT10" s="909"/>
      <c r="BU10" s="910"/>
    </row>
    <row r="11" spans="1:73" ht="14.25">
      <c r="A11" s="386" t="s">
        <v>85</v>
      </c>
      <c r="B11" s="387"/>
      <c r="C11" s="389"/>
      <c r="D11" s="389"/>
      <c r="E11" s="389"/>
      <c r="F11" s="389"/>
      <c r="G11" s="389"/>
      <c r="H11" s="389"/>
      <c r="I11" s="389"/>
      <c r="J11" s="389"/>
      <c r="K11" s="389"/>
      <c r="L11" s="389"/>
      <c r="M11" s="389"/>
      <c r="N11" s="389"/>
      <c r="O11" s="389"/>
      <c r="P11" s="389"/>
      <c r="Q11" s="389"/>
      <c r="R11" s="389"/>
      <c r="S11" s="389"/>
      <c r="T11" s="389"/>
      <c r="U11" s="389"/>
      <c r="V11" s="389"/>
      <c r="W11" s="389"/>
      <c r="X11" s="1058"/>
      <c r="Y11" s="807" t="s">
        <v>85</v>
      </c>
      <c r="Z11" s="405"/>
      <c r="AA11" s="405"/>
      <c r="AB11" s="405"/>
      <c r="AC11" s="406"/>
      <c r="AD11" s="407"/>
      <c r="AE11" s="407"/>
      <c r="AF11" s="406"/>
      <c r="AG11" s="406"/>
      <c r="AH11" s="406"/>
      <c r="AI11" s="409"/>
      <c r="AJ11" s="409"/>
      <c r="AK11" s="409"/>
      <c r="AL11" s="409"/>
      <c r="AM11" s="409"/>
      <c r="AN11" s="407"/>
      <c r="AO11" s="1082"/>
      <c r="AP11" s="807" t="s">
        <v>85</v>
      </c>
      <c r="AQ11" s="413"/>
      <c r="AR11" s="405"/>
      <c r="AS11" s="405"/>
      <c r="AT11" s="405"/>
      <c r="AU11" s="408"/>
      <c r="AV11" s="405"/>
      <c r="AW11" s="405"/>
      <c r="AX11" s="405"/>
      <c r="AY11" s="407"/>
      <c r="AZ11" s="407"/>
      <c r="BA11" s="407"/>
      <c r="BB11" s="407"/>
      <c r="BC11" s="406"/>
      <c r="BD11" s="406"/>
      <c r="BE11" s="406"/>
      <c r="BF11" s="406"/>
      <c r="BG11" s="406"/>
      <c r="BH11" s="406"/>
      <c r="BI11" s="406"/>
      <c r="BJ11" s="406"/>
      <c r="BK11" s="406"/>
      <c r="BL11" s="1102"/>
      <c r="BM11" s="421"/>
      <c r="BN11" s="911"/>
      <c r="BO11" s="912"/>
      <c r="BP11" s="912"/>
      <c r="BQ11" s="912"/>
      <c r="BR11" s="912"/>
      <c r="BS11" s="912"/>
      <c r="BT11" s="912"/>
      <c r="BU11" s="913"/>
    </row>
    <row r="12" spans="1:73" ht="14.25">
      <c r="A12" s="386"/>
      <c r="B12" s="387"/>
      <c r="C12" s="1059"/>
      <c r="D12" s="1059"/>
      <c r="E12" s="1059"/>
      <c r="F12" s="1059"/>
      <c r="G12" s="1060"/>
      <c r="H12" s="1059"/>
      <c r="I12" s="1059"/>
      <c r="J12" s="1059"/>
      <c r="K12" s="1059"/>
      <c r="L12" s="1059"/>
      <c r="M12" s="1059"/>
      <c r="N12" s="1059"/>
      <c r="O12" s="1059"/>
      <c r="P12" s="1059"/>
      <c r="Q12" s="1059"/>
      <c r="R12" s="1059"/>
      <c r="S12" s="1059"/>
      <c r="T12" s="1059"/>
      <c r="U12" s="1059"/>
      <c r="V12" s="1059"/>
      <c r="W12" s="1059"/>
      <c r="X12" s="402"/>
      <c r="Y12" s="807">
        <v>0</v>
      </c>
      <c r="Z12" s="405"/>
      <c r="AA12" s="405"/>
      <c r="AB12" s="405"/>
      <c r="AC12" s="406"/>
      <c r="AD12" s="407"/>
      <c r="AE12" s="407"/>
      <c r="AF12" s="406"/>
      <c r="AG12" s="408"/>
      <c r="AH12" s="406"/>
      <c r="AI12" s="409"/>
      <c r="AJ12" s="409"/>
      <c r="AK12" s="409"/>
      <c r="AL12" s="409"/>
      <c r="AM12" s="409"/>
      <c r="AN12" s="407"/>
      <c r="AO12" s="1082"/>
      <c r="AP12" s="807">
        <v>0</v>
      </c>
      <c r="AQ12" s="413"/>
      <c r="AR12" s="405"/>
      <c r="AS12" s="405"/>
      <c r="AT12" s="405"/>
      <c r="AU12" s="408"/>
      <c r="AV12" s="405"/>
      <c r="AW12" s="405"/>
      <c r="AX12" s="405"/>
      <c r="AY12" s="407"/>
      <c r="AZ12" s="407"/>
      <c r="BA12" s="407"/>
      <c r="BB12" s="407"/>
      <c r="BC12" s="406"/>
      <c r="BD12" s="406"/>
      <c r="BE12" s="406"/>
      <c r="BF12" s="406"/>
      <c r="BG12" s="406"/>
      <c r="BH12" s="406"/>
      <c r="BI12" s="406"/>
      <c r="BJ12" s="406"/>
      <c r="BK12" s="406"/>
      <c r="BL12" s="1102"/>
      <c r="BM12" s="421"/>
      <c r="BN12" s="914"/>
      <c r="BO12" s="915"/>
      <c r="BP12" s="915"/>
      <c r="BQ12" s="915"/>
      <c r="BR12" s="915"/>
      <c r="BS12" s="915"/>
      <c r="BT12" s="915"/>
      <c r="BU12" s="916"/>
    </row>
    <row r="13" spans="1:73" ht="14.25">
      <c r="A13" s="1242" t="s">
        <v>901</v>
      </c>
      <c r="B13" s="1243"/>
      <c r="C13" s="1244"/>
      <c r="D13" s="1061">
        <v>0.4</v>
      </c>
      <c r="E13" s="1062"/>
      <c r="F13" s="1063"/>
      <c r="G13" s="1064" t="s">
        <v>305</v>
      </c>
      <c r="H13" s="1065">
        <v>19.999999947571688</v>
      </c>
      <c r="I13" s="1065">
        <v>1</v>
      </c>
      <c r="J13" s="1065">
        <v>19.999999947571688</v>
      </c>
      <c r="K13" s="1066">
        <v>1.2600000000000193</v>
      </c>
      <c r="L13" s="1066">
        <v>1</v>
      </c>
      <c r="M13" s="1067">
        <v>1.1299999999999999</v>
      </c>
      <c r="N13" s="1068">
        <v>0.04</v>
      </c>
      <c r="O13" s="1068">
        <v>0.1</v>
      </c>
      <c r="P13" s="1067">
        <v>1.27</v>
      </c>
      <c r="Q13" s="1067">
        <v>1.08</v>
      </c>
      <c r="R13" s="1069">
        <v>27.43</v>
      </c>
      <c r="S13" s="1069">
        <v>0</v>
      </c>
      <c r="T13" s="1069">
        <v>0</v>
      </c>
      <c r="U13" s="1069">
        <v>0</v>
      </c>
      <c r="V13" s="1069">
        <v>0</v>
      </c>
      <c r="W13" s="1068">
        <v>0</v>
      </c>
      <c r="X13" s="1070">
        <v>0</v>
      </c>
      <c r="Y13" s="1083" t="s">
        <v>307</v>
      </c>
      <c r="Z13" s="1084">
        <v>1.2</v>
      </c>
      <c r="AA13" s="1085" t="s">
        <v>41</v>
      </c>
      <c r="AB13" s="1086">
        <v>1.2</v>
      </c>
      <c r="AC13" s="1087">
        <v>1.2600000000000193</v>
      </c>
      <c r="AD13" s="1088">
        <v>0.04</v>
      </c>
      <c r="AE13" s="1088">
        <v>0.15</v>
      </c>
      <c r="AF13" s="1089">
        <v>1.45</v>
      </c>
      <c r="AG13" s="1089">
        <v>2.2000000000000002</v>
      </c>
      <c r="AH13" s="1088">
        <v>0.92</v>
      </c>
      <c r="AI13" s="1090">
        <v>2.93</v>
      </c>
      <c r="AJ13" s="1090">
        <v>0</v>
      </c>
      <c r="AK13" s="1090">
        <v>0</v>
      </c>
      <c r="AL13" s="1090">
        <v>0</v>
      </c>
      <c r="AM13" s="1090">
        <v>0</v>
      </c>
      <c r="AN13" s="1088">
        <v>0</v>
      </c>
      <c r="AO13" s="1091">
        <v>0</v>
      </c>
      <c r="AP13" s="1242" t="s">
        <v>901</v>
      </c>
      <c r="AQ13" s="1244"/>
      <c r="AR13" s="1103">
        <v>0.4</v>
      </c>
      <c r="AS13" s="1104"/>
      <c r="AT13" s="1104"/>
      <c r="AU13" s="1105">
        <v>19.999999947571688</v>
      </c>
      <c r="AV13" s="1084">
        <v>1.4</v>
      </c>
      <c r="AW13" s="1085" t="s">
        <v>41</v>
      </c>
      <c r="AX13" s="1086">
        <v>1.4</v>
      </c>
      <c r="AY13" s="1068">
        <v>18.599999947571689</v>
      </c>
      <c r="AZ13" s="1106">
        <v>0.1</v>
      </c>
      <c r="BA13" s="1106"/>
      <c r="BB13" s="1068">
        <v>1.08</v>
      </c>
      <c r="BC13" s="1067">
        <v>3.76</v>
      </c>
      <c r="BD13" s="1107">
        <v>0</v>
      </c>
      <c r="BE13" s="1107"/>
      <c r="BF13" s="1107">
        <v>30.36</v>
      </c>
      <c r="BG13" s="1107">
        <v>3.37</v>
      </c>
      <c r="BH13" s="1069">
        <v>1.4500000000000193</v>
      </c>
      <c r="BI13" s="1069">
        <v>0</v>
      </c>
      <c r="BJ13" s="1069">
        <v>2.84</v>
      </c>
      <c r="BK13" s="1069">
        <v>0</v>
      </c>
      <c r="BL13" s="1108">
        <v>20.39</v>
      </c>
      <c r="BM13" s="421"/>
      <c r="BN13" s="422" t="s">
        <v>901</v>
      </c>
      <c r="BO13" s="861" t="s">
        <v>307</v>
      </c>
      <c r="BP13" s="424">
        <v>0.4</v>
      </c>
      <c r="BQ13" s="865" t="s">
        <v>305</v>
      </c>
      <c r="BR13" s="424">
        <v>19.999999947571688</v>
      </c>
      <c r="BS13" s="425">
        <v>1.2600000000000193</v>
      </c>
      <c r="BT13" s="425">
        <v>1</v>
      </c>
      <c r="BU13" s="426"/>
    </row>
    <row r="14" spans="1:73" ht="14.25">
      <c r="A14" s="1242" t="s">
        <v>902</v>
      </c>
      <c r="B14" s="1243"/>
      <c r="C14" s="1244"/>
      <c r="D14" s="1061">
        <v>0.4</v>
      </c>
      <c r="E14" s="1062"/>
      <c r="F14" s="1063"/>
      <c r="G14" s="1064" t="s">
        <v>305</v>
      </c>
      <c r="H14" s="1065">
        <v>19.608031430658514</v>
      </c>
      <c r="I14" s="1065">
        <v>1</v>
      </c>
      <c r="J14" s="1065">
        <v>19.608031430658514</v>
      </c>
      <c r="K14" s="1066">
        <v>1.504999999999967</v>
      </c>
      <c r="L14" s="1066">
        <v>1</v>
      </c>
      <c r="M14" s="1067">
        <v>1.25</v>
      </c>
      <c r="N14" s="1068">
        <v>0.04</v>
      </c>
      <c r="O14" s="1068">
        <v>0.1</v>
      </c>
      <c r="P14" s="1067">
        <v>1.3900000000000001</v>
      </c>
      <c r="Q14" s="1067">
        <v>1.08</v>
      </c>
      <c r="R14" s="1069">
        <v>29.44</v>
      </c>
      <c r="S14" s="1069">
        <v>0</v>
      </c>
      <c r="T14" s="1069">
        <v>0</v>
      </c>
      <c r="U14" s="1069">
        <v>0</v>
      </c>
      <c r="V14" s="1069">
        <v>0</v>
      </c>
      <c r="W14" s="1068">
        <v>0</v>
      </c>
      <c r="X14" s="1070">
        <v>0</v>
      </c>
      <c r="Y14" s="1083" t="s">
        <v>308</v>
      </c>
      <c r="Z14" s="1084">
        <v>1.2</v>
      </c>
      <c r="AA14" s="1085" t="s">
        <v>41</v>
      </c>
      <c r="AB14" s="1086">
        <v>1.2</v>
      </c>
      <c r="AC14" s="1087">
        <v>1.504999999999967</v>
      </c>
      <c r="AD14" s="1088">
        <v>0.04</v>
      </c>
      <c r="AE14" s="1088">
        <v>0.15</v>
      </c>
      <c r="AF14" s="1089">
        <v>1.69</v>
      </c>
      <c r="AG14" s="1089">
        <v>2.2000000000000002</v>
      </c>
      <c r="AH14" s="1088">
        <v>0.92</v>
      </c>
      <c r="AI14" s="1090">
        <v>0</v>
      </c>
      <c r="AJ14" s="1090">
        <v>3.04</v>
      </c>
      <c r="AK14" s="1090">
        <v>0.38</v>
      </c>
      <c r="AL14" s="1090">
        <v>0</v>
      </c>
      <c r="AM14" s="1090">
        <v>0</v>
      </c>
      <c r="AN14" s="1088">
        <v>16.12</v>
      </c>
      <c r="AO14" s="1091">
        <v>0</v>
      </c>
      <c r="AP14" s="1242" t="s">
        <v>902</v>
      </c>
      <c r="AQ14" s="1244">
        <v>0</v>
      </c>
      <c r="AR14" s="1103">
        <v>0.4</v>
      </c>
      <c r="AS14" s="1104"/>
      <c r="AT14" s="1104"/>
      <c r="AU14" s="1105">
        <v>19.608031430658514</v>
      </c>
      <c r="AV14" s="1084">
        <v>1.4</v>
      </c>
      <c r="AW14" s="1085" t="s">
        <v>41</v>
      </c>
      <c r="AX14" s="1086">
        <v>1.4</v>
      </c>
      <c r="AY14" s="1068">
        <v>18.208031430658515</v>
      </c>
      <c r="AZ14" s="1106">
        <v>0.1</v>
      </c>
      <c r="BA14" s="1106"/>
      <c r="BB14" s="1068">
        <v>1.08</v>
      </c>
      <c r="BC14" s="1067">
        <v>3.68</v>
      </c>
      <c r="BD14" s="1107">
        <v>0</v>
      </c>
      <c r="BE14" s="1107"/>
      <c r="BF14" s="1107">
        <v>32.860000000000007</v>
      </c>
      <c r="BG14" s="1107">
        <v>3.29</v>
      </c>
      <c r="BH14" s="1069">
        <v>1.694999999999967</v>
      </c>
      <c r="BI14" s="1069">
        <v>0</v>
      </c>
      <c r="BJ14" s="1069">
        <v>3.32</v>
      </c>
      <c r="BK14" s="1069">
        <v>0</v>
      </c>
      <c r="BL14" s="1108">
        <v>22.57</v>
      </c>
      <c r="BM14" s="421"/>
      <c r="BN14" s="422" t="s">
        <v>902</v>
      </c>
      <c r="BO14" s="861" t="s">
        <v>308</v>
      </c>
      <c r="BP14" s="424">
        <v>0.4</v>
      </c>
      <c r="BQ14" s="865" t="s">
        <v>305</v>
      </c>
      <c r="BR14" s="424">
        <v>19.608031430658514</v>
      </c>
      <c r="BS14" s="425">
        <v>1.504999999999967</v>
      </c>
      <c r="BT14" s="425">
        <v>1</v>
      </c>
      <c r="BU14" s="426"/>
    </row>
    <row r="15" spans="1:73" ht="14.25">
      <c r="A15" s="1242" t="s">
        <v>903</v>
      </c>
      <c r="B15" s="1243"/>
      <c r="C15" s="1244"/>
      <c r="D15" s="1061">
        <v>0.4</v>
      </c>
      <c r="E15" s="1062"/>
      <c r="F15" s="1063"/>
      <c r="G15" s="1064" t="s">
        <v>305</v>
      </c>
      <c r="H15" s="1065">
        <v>27.391968874459849</v>
      </c>
      <c r="I15" s="1065">
        <v>1</v>
      </c>
      <c r="J15" s="1065">
        <v>27.391968874459849</v>
      </c>
      <c r="K15" s="1066">
        <v>1.7842965178236909</v>
      </c>
      <c r="L15" s="1066">
        <v>1.1700000000000372</v>
      </c>
      <c r="M15" s="1067">
        <v>1.48</v>
      </c>
      <c r="N15" s="1068">
        <v>0.04</v>
      </c>
      <c r="O15" s="1068">
        <v>0.1</v>
      </c>
      <c r="P15" s="1067">
        <v>1.62</v>
      </c>
      <c r="Q15" s="1067">
        <v>1.08</v>
      </c>
      <c r="R15" s="1069">
        <v>0</v>
      </c>
      <c r="S15" s="1069">
        <v>44.37</v>
      </c>
      <c r="T15" s="1069">
        <v>3.55</v>
      </c>
      <c r="U15" s="1069">
        <v>0</v>
      </c>
      <c r="V15" s="1069">
        <v>0</v>
      </c>
      <c r="W15" s="1068">
        <v>116.14</v>
      </c>
      <c r="X15" s="1070">
        <v>0</v>
      </c>
      <c r="Y15" s="1083" t="s">
        <v>309</v>
      </c>
      <c r="Z15" s="1084">
        <v>1.2</v>
      </c>
      <c r="AA15" s="1085" t="s">
        <v>41</v>
      </c>
      <c r="AB15" s="1086">
        <v>1.2</v>
      </c>
      <c r="AC15" s="1087">
        <v>1.7842965178236909</v>
      </c>
      <c r="AD15" s="1088">
        <v>0.04</v>
      </c>
      <c r="AE15" s="1088">
        <v>0.15</v>
      </c>
      <c r="AF15" s="1089">
        <v>1.97</v>
      </c>
      <c r="AG15" s="1089">
        <v>2.2000000000000002</v>
      </c>
      <c r="AH15" s="1088">
        <v>0.92</v>
      </c>
      <c r="AI15" s="1090">
        <v>0</v>
      </c>
      <c r="AJ15" s="1090">
        <v>3.04</v>
      </c>
      <c r="AK15" s="1090">
        <v>0.95</v>
      </c>
      <c r="AL15" s="1090">
        <v>0</v>
      </c>
      <c r="AM15" s="1090">
        <v>0</v>
      </c>
      <c r="AN15" s="1088">
        <v>18.18</v>
      </c>
      <c r="AO15" s="1091">
        <v>0</v>
      </c>
      <c r="AP15" s="1242" t="s">
        <v>903</v>
      </c>
      <c r="AQ15" s="1244">
        <v>0</v>
      </c>
      <c r="AR15" s="1103">
        <v>0.4</v>
      </c>
      <c r="AS15" s="1104"/>
      <c r="AT15" s="1104"/>
      <c r="AU15" s="1105">
        <v>27.391968874459849</v>
      </c>
      <c r="AV15" s="1084">
        <v>1.4</v>
      </c>
      <c r="AW15" s="1085" t="s">
        <v>41</v>
      </c>
      <c r="AX15" s="1086">
        <v>1.4</v>
      </c>
      <c r="AY15" s="1068">
        <v>25.99196887445985</v>
      </c>
      <c r="AZ15" s="1106">
        <v>0.1</v>
      </c>
      <c r="BA15" s="1106"/>
      <c r="BB15" s="1068">
        <v>1.08</v>
      </c>
      <c r="BC15" s="1067">
        <v>5.26</v>
      </c>
      <c r="BD15" s="1107">
        <v>0</v>
      </c>
      <c r="BE15" s="1107"/>
      <c r="BF15" s="1107">
        <v>51.91</v>
      </c>
      <c r="BG15" s="1107">
        <v>4.7</v>
      </c>
      <c r="BH15" s="1069">
        <v>1.9742965178236909</v>
      </c>
      <c r="BI15" s="1069">
        <v>0</v>
      </c>
      <c r="BJ15" s="1069">
        <v>3.87</v>
      </c>
      <c r="BK15" s="1069">
        <v>0</v>
      </c>
      <c r="BL15" s="1108">
        <v>38.08</v>
      </c>
      <c r="BM15" s="421"/>
      <c r="BN15" s="422" t="s">
        <v>903</v>
      </c>
      <c r="BO15" s="861" t="s">
        <v>309</v>
      </c>
      <c r="BP15" s="424">
        <v>0.4</v>
      </c>
      <c r="BQ15" s="865" t="s">
        <v>305</v>
      </c>
      <c r="BR15" s="424">
        <v>27.391968874459849</v>
      </c>
      <c r="BS15" s="425">
        <v>1.7842965178236909</v>
      </c>
      <c r="BT15" s="425">
        <v>1.1700000000000372</v>
      </c>
      <c r="BU15" s="426"/>
    </row>
    <row r="16" spans="1:73" ht="14.25">
      <c r="A16" s="1242" t="s">
        <v>904</v>
      </c>
      <c r="B16" s="1243"/>
      <c r="C16" s="1244"/>
      <c r="D16" s="1061">
        <v>0.4</v>
      </c>
      <c r="E16" s="1062"/>
      <c r="F16" s="1063"/>
      <c r="G16" s="1064" t="s">
        <v>305</v>
      </c>
      <c r="H16" s="1065">
        <v>28.000000000027246</v>
      </c>
      <c r="I16" s="1065">
        <v>1</v>
      </c>
      <c r="J16" s="1065">
        <v>28.000000000027246</v>
      </c>
      <c r="K16" s="1066">
        <v>2.0300000000000793</v>
      </c>
      <c r="L16" s="1066">
        <v>1.2000000000000028</v>
      </c>
      <c r="M16" s="1067">
        <v>1.62</v>
      </c>
      <c r="N16" s="1068">
        <v>0.04</v>
      </c>
      <c r="O16" s="1068">
        <v>0.1</v>
      </c>
      <c r="P16" s="1067">
        <v>1.7600000000000002</v>
      </c>
      <c r="Q16" s="1067">
        <v>1.08</v>
      </c>
      <c r="R16" s="1069">
        <v>0</v>
      </c>
      <c r="S16" s="1069">
        <v>45.36</v>
      </c>
      <c r="T16" s="1069">
        <v>7.86</v>
      </c>
      <c r="U16" s="1069">
        <v>0</v>
      </c>
      <c r="V16" s="1069">
        <v>0</v>
      </c>
      <c r="W16" s="1068">
        <v>126.56</v>
      </c>
      <c r="X16" s="1070">
        <v>0</v>
      </c>
      <c r="Y16" s="1083" t="s">
        <v>310</v>
      </c>
      <c r="Z16" s="1084">
        <v>1.2</v>
      </c>
      <c r="AA16" s="1085" t="s">
        <v>41</v>
      </c>
      <c r="AB16" s="1086">
        <v>1.2</v>
      </c>
      <c r="AC16" s="1087">
        <v>2.0300000000000793</v>
      </c>
      <c r="AD16" s="1088">
        <v>0.04</v>
      </c>
      <c r="AE16" s="1088">
        <v>0.15</v>
      </c>
      <c r="AF16" s="1089">
        <v>2.2200000000000002</v>
      </c>
      <c r="AG16" s="1089">
        <v>2.3000000000000003</v>
      </c>
      <c r="AH16" s="1088">
        <v>0.92</v>
      </c>
      <c r="AI16" s="1090">
        <v>0</v>
      </c>
      <c r="AJ16" s="1090">
        <v>3.17</v>
      </c>
      <c r="AK16" s="1090">
        <v>1.52</v>
      </c>
      <c r="AL16" s="1090">
        <v>0</v>
      </c>
      <c r="AM16" s="1090">
        <v>0</v>
      </c>
      <c r="AN16" s="1088">
        <v>20.02</v>
      </c>
      <c r="AO16" s="1091">
        <v>0</v>
      </c>
      <c r="AP16" s="1242" t="s">
        <v>904</v>
      </c>
      <c r="AQ16" s="1244">
        <v>0</v>
      </c>
      <c r="AR16" s="1103">
        <v>0.4</v>
      </c>
      <c r="AS16" s="1104"/>
      <c r="AT16" s="1104"/>
      <c r="AU16" s="1105">
        <v>28.000000000027246</v>
      </c>
      <c r="AV16" s="1084">
        <v>1.4</v>
      </c>
      <c r="AW16" s="1085" t="s">
        <v>41</v>
      </c>
      <c r="AX16" s="1086">
        <v>1.4</v>
      </c>
      <c r="AY16" s="1068">
        <v>26.600000000027247</v>
      </c>
      <c r="AZ16" s="1106">
        <v>0.1</v>
      </c>
      <c r="BA16" s="1106"/>
      <c r="BB16" s="1068">
        <v>1.08</v>
      </c>
      <c r="BC16" s="1067">
        <v>5.38</v>
      </c>
      <c r="BD16" s="1107">
        <v>0</v>
      </c>
      <c r="BE16" s="1107"/>
      <c r="BF16" s="1107">
        <v>57.910000000000004</v>
      </c>
      <c r="BG16" s="1107">
        <v>4.8099999999999996</v>
      </c>
      <c r="BH16" s="1069">
        <v>2.2200000000000792</v>
      </c>
      <c r="BI16" s="1069">
        <v>5.0000000000000266E-2</v>
      </c>
      <c r="BJ16" s="1069">
        <v>4.3499999999999996</v>
      </c>
      <c r="BK16" s="1069">
        <v>0.03</v>
      </c>
      <c r="BL16" s="1108">
        <v>43.34</v>
      </c>
      <c r="BM16" s="421"/>
      <c r="BN16" s="422" t="s">
        <v>904</v>
      </c>
      <c r="BO16" s="861" t="s">
        <v>310</v>
      </c>
      <c r="BP16" s="424">
        <v>0.4</v>
      </c>
      <c r="BQ16" s="865" t="s">
        <v>305</v>
      </c>
      <c r="BR16" s="424">
        <v>28.000000000027246</v>
      </c>
      <c r="BS16" s="425">
        <v>2.0300000000000793</v>
      </c>
      <c r="BT16" s="425">
        <v>1.2000000000000028</v>
      </c>
      <c r="BU16" s="426"/>
    </row>
    <row r="17" spans="1:73" ht="14.25">
      <c r="A17" s="1242" t="s">
        <v>905</v>
      </c>
      <c r="B17" s="1243"/>
      <c r="C17" s="1244"/>
      <c r="D17" s="1061">
        <v>0.4</v>
      </c>
      <c r="E17" s="1062"/>
      <c r="F17" s="1063"/>
      <c r="G17" s="1064" t="s">
        <v>305</v>
      </c>
      <c r="H17" s="1065">
        <v>26.999999999997275</v>
      </c>
      <c r="I17" s="1065">
        <v>1</v>
      </c>
      <c r="J17" s="1065">
        <v>26.999999999997275</v>
      </c>
      <c r="K17" s="1066">
        <v>1.6500000000000838</v>
      </c>
      <c r="L17" s="1066">
        <v>1.3250000000000668</v>
      </c>
      <c r="M17" s="1067">
        <v>1.49</v>
      </c>
      <c r="N17" s="1068">
        <v>0.04</v>
      </c>
      <c r="O17" s="1068">
        <v>0.1</v>
      </c>
      <c r="P17" s="1067">
        <v>1.6300000000000001</v>
      </c>
      <c r="Q17" s="1067">
        <v>1.08</v>
      </c>
      <c r="R17" s="1069">
        <v>0</v>
      </c>
      <c r="S17" s="1069">
        <v>43.74</v>
      </c>
      <c r="T17" s="1069">
        <v>3.79</v>
      </c>
      <c r="U17" s="1069">
        <v>0</v>
      </c>
      <c r="V17" s="1069">
        <v>0</v>
      </c>
      <c r="W17" s="1068">
        <v>115.02</v>
      </c>
      <c r="X17" s="1070">
        <v>0</v>
      </c>
      <c r="Y17" s="1083" t="s">
        <v>311</v>
      </c>
      <c r="Z17" s="1084">
        <v>1.2</v>
      </c>
      <c r="AA17" s="1085" t="s">
        <v>41</v>
      </c>
      <c r="AB17" s="1086">
        <v>1.2</v>
      </c>
      <c r="AC17" s="1087">
        <v>1.6500000000000838</v>
      </c>
      <c r="AD17" s="1088">
        <v>0.04</v>
      </c>
      <c r="AE17" s="1088">
        <v>0.15</v>
      </c>
      <c r="AF17" s="1089">
        <v>1.84</v>
      </c>
      <c r="AG17" s="1089">
        <v>2.2000000000000002</v>
      </c>
      <c r="AH17" s="1088">
        <v>0.92</v>
      </c>
      <c r="AI17" s="1090">
        <v>0</v>
      </c>
      <c r="AJ17" s="1090">
        <v>3.04</v>
      </c>
      <c r="AK17" s="1090">
        <v>0.69</v>
      </c>
      <c r="AL17" s="1090">
        <v>0</v>
      </c>
      <c r="AM17" s="1090">
        <v>0</v>
      </c>
      <c r="AN17" s="1088">
        <v>17.22</v>
      </c>
      <c r="AO17" s="1091">
        <v>0</v>
      </c>
      <c r="AP17" s="1242" t="s">
        <v>905</v>
      </c>
      <c r="AQ17" s="1244">
        <v>0</v>
      </c>
      <c r="AR17" s="1103">
        <v>0.4</v>
      </c>
      <c r="AS17" s="1104"/>
      <c r="AT17" s="1104"/>
      <c r="AU17" s="1105">
        <v>26.999999999997275</v>
      </c>
      <c r="AV17" s="1084">
        <v>1.4</v>
      </c>
      <c r="AW17" s="1085" t="s">
        <v>41</v>
      </c>
      <c r="AX17" s="1086">
        <v>1.4</v>
      </c>
      <c r="AY17" s="1068">
        <v>25.599999999997276</v>
      </c>
      <c r="AZ17" s="1106">
        <v>0.1</v>
      </c>
      <c r="BA17" s="1106"/>
      <c r="BB17" s="1068">
        <v>1.08</v>
      </c>
      <c r="BC17" s="1067">
        <v>5.18</v>
      </c>
      <c r="BD17" s="1107">
        <v>0</v>
      </c>
      <c r="BE17" s="1107"/>
      <c r="BF17" s="1107">
        <v>51.26</v>
      </c>
      <c r="BG17" s="1107">
        <v>4.63</v>
      </c>
      <c r="BH17" s="1069">
        <v>1.8400000000000838</v>
      </c>
      <c r="BI17" s="1069">
        <v>0</v>
      </c>
      <c r="BJ17" s="1069">
        <v>3.61</v>
      </c>
      <c r="BK17" s="1069">
        <v>0</v>
      </c>
      <c r="BL17" s="1108">
        <v>37.840000000000003</v>
      </c>
      <c r="BM17" s="421"/>
      <c r="BN17" s="422" t="s">
        <v>905</v>
      </c>
      <c r="BO17" s="861" t="s">
        <v>311</v>
      </c>
      <c r="BP17" s="424">
        <v>0.4</v>
      </c>
      <c r="BQ17" s="865" t="s">
        <v>305</v>
      </c>
      <c r="BR17" s="424">
        <v>26.999999999997275</v>
      </c>
      <c r="BS17" s="425">
        <v>1.6500000000000838</v>
      </c>
      <c r="BT17" s="425">
        <v>1.3250000000000668</v>
      </c>
      <c r="BU17" s="426"/>
    </row>
    <row r="18" spans="1:73" ht="14.25">
      <c r="A18" s="1242" t="s">
        <v>906</v>
      </c>
      <c r="B18" s="1243"/>
      <c r="C18" s="1244"/>
      <c r="D18" s="1061">
        <v>0.4</v>
      </c>
      <c r="E18" s="1062"/>
      <c r="F18" s="1063"/>
      <c r="G18" s="1064" t="s">
        <v>306</v>
      </c>
      <c r="H18" s="1065">
        <v>17.999999999951868</v>
      </c>
      <c r="I18" s="1065">
        <v>1</v>
      </c>
      <c r="J18" s="1065">
        <v>17.999999999951868</v>
      </c>
      <c r="K18" s="1066">
        <v>2.3458620952159137</v>
      </c>
      <c r="L18" s="1066">
        <v>1.0050000000000026</v>
      </c>
      <c r="M18" s="1067">
        <v>1.68</v>
      </c>
      <c r="N18" s="1068">
        <v>0.04</v>
      </c>
      <c r="O18" s="1068">
        <v>0.1</v>
      </c>
      <c r="P18" s="1067">
        <v>1.82</v>
      </c>
      <c r="Q18" s="1067">
        <v>1.08</v>
      </c>
      <c r="R18" s="1069">
        <v>0</v>
      </c>
      <c r="S18" s="1069">
        <v>29.16</v>
      </c>
      <c r="T18" s="1069">
        <v>6.22</v>
      </c>
      <c r="U18" s="1069">
        <v>0</v>
      </c>
      <c r="V18" s="1069">
        <v>0</v>
      </c>
      <c r="W18" s="1068">
        <v>83.52</v>
      </c>
      <c r="X18" s="1070">
        <v>0</v>
      </c>
      <c r="Y18" s="1083" t="s">
        <v>909</v>
      </c>
      <c r="Z18" s="1084">
        <v>1.2</v>
      </c>
      <c r="AA18" s="1085" t="s">
        <v>41</v>
      </c>
      <c r="AB18" s="1086">
        <v>1.2</v>
      </c>
      <c r="AC18" s="1087">
        <v>2.3458620952159137</v>
      </c>
      <c r="AD18" s="1088">
        <v>0.04</v>
      </c>
      <c r="AE18" s="1088">
        <v>0.15</v>
      </c>
      <c r="AF18" s="1089">
        <v>2.54</v>
      </c>
      <c r="AG18" s="1089">
        <v>2.3000000000000003</v>
      </c>
      <c r="AH18" s="1088">
        <v>0.92</v>
      </c>
      <c r="AI18" s="1090">
        <v>0</v>
      </c>
      <c r="AJ18" s="1090">
        <v>3.17</v>
      </c>
      <c r="AK18" s="1090">
        <v>2.2000000000000002</v>
      </c>
      <c r="AL18" s="1090">
        <v>0</v>
      </c>
      <c r="AM18" s="1090">
        <v>0</v>
      </c>
      <c r="AN18" s="1088">
        <v>22.37</v>
      </c>
      <c r="AO18" s="1091">
        <v>0</v>
      </c>
      <c r="AP18" s="1242" t="s">
        <v>906</v>
      </c>
      <c r="AQ18" s="1244">
        <v>0</v>
      </c>
      <c r="AR18" s="1103">
        <v>0.4</v>
      </c>
      <c r="AS18" s="1104"/>
      <c r="AT18" s="1104"/>
      <c r="AU18" s="1105">
        <v>17.999999999951868</v>
      </c>
      <c r="AV18" s="1084">
        <v>1.4</v>
      </c>
      <c r="AW18" s="1085" t="s">
        <v>41</v>
      </c>
      <c r="AX18" s="1086">
        <v>1.4</v>
      </c>
      <c r="AY18" s="1068">
        <v>16.599999999951869</v>
      </c>
      <c r="AZ18" s="1106">
        <v>0.1</v>
      </c>
      <c r="BA18" s="1106"/>
      <c r="BB18" s="1068">
        <v>1.08</v>
      </c>
      <c r="BC18" s="1067">
        <v>3.36</v>
      </c>
      <c r="BD18" s="1107">
        <v>0</v>
      </c>
      <c r="BE18" s="1107"/>
      <c r="BF18" s="1107">
        <v>40.750000000000007</v>
      </c>
      <c r="BG18" s="1107">
        <v>3</v>
      </c>
      <c r="BH18" s="1069">
        <v>2.35</v>
      </c>
      <c r="BI18" s="1069">
        <v>0.23586209521591384</v>
      </c>
      <c r="BJ18" s="1069">
        <v>4.6100000000000003</v>
      </c>
      <c r="BK18" s="1069">
        <v>0.15</v>
      </c>
      <c r="BL18" s="1108">
        <v>29.63</v>
      </c>
      <c r="BM18" s="421"/>
      <c r="BN18" s="422" t="s">
        <v>906</v>
      </c>
      <c r="BO18" s="861" t="s">
        <v>909</v>
      </c>
      <c r="BP18" s="424">
        <v>0.4</v>
      </c>
      <c r="BQ18" s="865" t="s">
        <v>306</v>
      </c>
      <c r="BR18" s="424">
        <v>17.999999999951868</v>
      </c>
      <c r="BS18" s="425">
        <v>2.3458620952159137</v>
      </c>
      <c r="BT18" s="425">
        <v>1.0050000000000026</v>
      </c>
      <c r="BU18" s="426"/>
    </row>
    <row r="19" spans="1:73" ht="14.25">
      <c r="A19" s="1242" t="s">
        <v>907</v>
      </c>
      <c r="B19" s="1243"/>
      <c r="C19" s="1244"/>
      <c r="D19" s="1061">
        <v>0.4</v>
      </c>
      <c r="E19" s="1062"/>
      <c r="F19" s="1063"/>
      <c r="G19" s="1064" t="s">
        <v>306</v>
      </c>
      <c r="H19" s="1065">
        <v>40.000000000476504</v>
      </c>
      <c r="I19" s="1065">
        <v>1</v>
      </c>
      <c r="J19" s="1065">
        <v>40.000000000476504</v>
      </c>
      <c r="K19" s="1066">
        <v>2.8500000000002501</v>
      </c>
      <c r="L19" s="1066">
        <v>0.90500000000010061</v>
      </c>
      <c r="M19" s="1067">
        <v>1.88</v>
      </c>
      <c r="N19" s="1068">
        <v>0.04</v>
      </c>
      <c r="O19" s="1068">
        <v>0.1</v>
      </c>
      <c r="P19" s="1067">
        <v>2.02</v>
      </c>
      <c r="Q19" s="1067">
        <v>1.1800000000000002</v>
      </c>
      <c r="R19" s="1069">
        <v>0</v>
      </c>
      <c r="S19" s="1069">
        <v>70.8</v>
      </c>
      <c r="T19" s="1069">
        <v>24.54</v>
      </c>
      <c r="U19" s="1069">
        <v>0</v>
      </c>
      <c r="V19" s="1069">
        <v>0</v>
      </c>
      <c r="W19" s="1068">
        <v>201.6</v>
      </c>
      <c r="X19" s="1070">
        <v>0</v>
      </c>
      <c r="Y19" s="1083" t="s">
        <v>909</v>
      </c>
      <c r="Z19" s="1084">
        <v>1.2</v>
      </c>
      <c r="AA19" s="1085" t="s">
        <v>41</v>
      </c>
      <c r="AB19" s="1086">
        <v>1.2</v>
      </c>
      <c r="AC19" s="1087">
        <v>2.8500000000002501</v>
      </c>
      <c r="AD19" s="1088">
        <v>0.04</v>
      </c>
      <c r="AE19" s="1088">
        <v>0.15</v>
      </c>
      <c r="AF19" s="1089">
        <v>3.04</v>
      </c>
      <c r="AG19" s="1089">
        <v>2.3000000000000003</v>
      </c>
      <c r="AH19" s="1088">
        <v>0.92</v>
      </c>
      <c r="AI19" s="1090">
        <v>0</v>
      </c>
      <c r="AJ19" s="1090">
        <v>3.17</v>
      </c>
      <c r="AK19" s="1090">
        <v>3.17</v>
      </c>
      <c r="AL19" s="1090">
        <v>0.08</v>
      </c>
      <c r="AM19" s="1090">
        <v>0</v>
      </c>
      <c r="AN19" s="1088">
        <v>26.05</v>
      </c>
      <c r="AO19" s="1091">
        <v>0</v>
      </c>
      <c r="AP19" s="1242" t="s">
        <v>907</v>
      </c>
      <c r="AQ19" s="1244">
        <v>0</v>
      </c>
      <c r="AR19" s="1103">
        <v>0.4</v>
      </c>
      <c r="AS19" s="1104"/>
      <c r="AT19" s="1104"/>
      <c r="AU19" s="1105">
        <v>40.000000000476504</v>
      </c>
      <c r="AV19" s="1084">
        <v>1.4</v>
      </c>
      <c r="AW19" s="1085" t="s">
        <v>41</v>
      </c>
      <c r="AX19" s="1086">
        <v>1.4</v>
      </c>
      <c r="AY19" s="1068">
        <v>38.600000000476506</v>
      </c>
      <c r="AZ19" s="1106">
        <v>0.1</v>
      </c>
      <c r="BA19" s="1106"/>
      <c r="BB19" s="1068">
        <v>1.1800000000000002</v>
      </c>
      <c r="BC19" s="1067">
        <v>8.65</v>
      </c>
      <c r="BD19" s="1107">
        <v>0</v>
      </c>
      <c r="BE19" s="1107"/>
      <c r="BF19" s="1107">
        <v>101.76</v>
      </c>
      <c r="BG19" s="1107">
        <v>6.98</v>
      </c>
      <c r="BH19" s="1069">
        <v>2.35</v>
      </c>
      <c r="BI19" s="1069">
        <v>0.74000000000025024</v>
      </c>
      <c r="BJ19" s="1069">
        <v>4.6100000000000003</v>
      </c>
      <c r="BK19" s="1069">
        <v>0.47</v>
      </c>
      <c r="BL19" s="1108">
        <v>81.05</v>
      </c>
      <c r="BM19" s="421"/>
      <c r="BN19" s="422" t="s">
        <v>907</v>
      </c>
      <c r="BO19" s="861" t="s">
        <v>909</v>
      </c>
      <c r="BP19" s="424">
        <v>0.4</v>
      </c>
      <c r="BQ19" s="865" t="s">
        <v>306</v>
      </c>
      <c r="BR19" s="424">
        <v>40.000000000476504</v>
      </c>
      <c r="BS19" s="425">
        <v>2.8500000000002501</v>
      </c>
      <c r="BT19" s="425">
        <v>0.90500000000010061</v>
      </c>
      <c r="BU19" s="426"/>
    </row>
    <row r="20" spans="1:73" ht="14.25">
      <c r="A20" s="1242" t="s">
        <v>908</v>
      </c>
      <c r="B20" s="1243"/>
      <c r="C20" s="1244"/>
      <c r="D20" s="1061">
        <v>0.4</v>
      </c>
      <c r="E20" s="1062"/>
      <c r="F20" s="1063"/>
      <c r="G20" s="1064" t="s">
        <v>306</v>
      </c>
      <c r="H20" s="1065">
        <v>5.0000000002637908</v>
      </c>
      <c r="I20" s="1065">
        <v>1</v>
      </c>
      <c r="J20" s="1065">
        <v>5.0000000002637908</v>
      </c>
      <c r="K20" s="1066">
        <v>0.9500000000000739</v>
      </c>
      <c r="L20" s="1066">
        <v>0.87999999999998835</v>
      </c>
      <c r="M20" s="1067">
        <v>0.92</v>
      </c>
      <c r="N20" s="1068">
        <v>0.04</v>
      </c>
      <c r="O20" s="1068">
        <v>0.1</v>
      </c>
      <c r="P20" s="1067">
        <v>1.06</v>
      </c>
      <c r="Q20" s="1067">
        <v>1.08</v>
      </c>
      <c r="R20" s="1069">
        <v>5.72</v>
      </c>
      <c r="S20" s="1069">
        <v>0</v>
      </c>
      <c r="T20" s="1069">
        <v>0</v>
      </c>
      <c r="U20" s="1069">
        <v>0</v>
      </c>
      <c r="V20" s="1069">
        <v>0</v>
      </c>
      <c r="W20" s="1068">
        <v>0</v>
      </c>
      <c r="X20" s="1070">
        <v>0</v>
      </c>
      <c r="Y20" s="1083" t="s">
        <v>312</v>
      </c>
      <c r="Z20" s="1084">
        <v>1.2</v>
      </c>
      <c r="AA20" s="1085" t="s">
        <v>41</v>
      </c>
      <c r="AB20" s="1086">
        <v>1.2</v>
      </c>
      <c r="AC20" s="1087">
        <v>0.9500000000000739</v>
      </c>
      <c r="AD20" s="1088">
        <v>0.04</v>
      </c>
      <c r="AE20" s="1088">
        <v>0.15</v>
      </c>
      <c r="AF20" s="1089">
        <v>1.1399999999999999</v>
      </c>
      <c r="AG20" s="1089">
        <v>2.2000000000000002</v>
      </c>
      <c r="AH20" s="1088">
        <v>0.92</v>
      </c>
      <c r="AI20" s="1090">
        <v>2.31</v>
      </c>
      <c r="AJ20" s="1090">
        <v>0</v>
      </c>
      <c r="AK20" s="1090">
        <v>0</v>
      </c>
      <c r="AL20" s="1090">
        <v>0</v>
      </c>
      <c r="AM20" s="1090">
        <v>0</v>
      </c>
      <c r="AN20" s="1088">
        <v>0</v>
      </c>
      <c r="AO20" s="1091">
        <v>0</v>
      </c>
      <c r="AP20" s="1242" t="s">
        <v>908</v>
      </c>
      <c r="AQ20" s="1244">
        <v>0</v>
      </c>
      <c r="AR20" s="1103">
        <v>0.4</v>
      </c>
      <c r="AS20" s="1104"/>
      <c r="AT20" s="1104"/>
      <c r="AU20" s="1105">
        <v>5.0000000002637908</v>
      </c>
      <c r="AV20" s="1084">
        <v>1.4</v>
      </c>
      <c r="AW20" s="1085" t="s">
        <v>41</v>
      </c>
      <c r="AX20" s="1086">
        <v>1.4</v>
      </c>
      <c r="AY20" s="1068">
        <v>3.6000000002637909</v>
      </c>
      <c r="AZ20" s="1106">
        <v>0.1</v>
      </c>
      <c r="BA20" s="1106"/>
      <c r="BB20" s="1068">
        <v>1.08</v>
      </c>
      <c r="BC20" s="1067">
        <v>0.73</v>
      </c>
      <c r="BD20" s="1107">
        <v>0</v>
      </c>
      <c r="BE20" s="1107"/>
      <c r="BF20" s="1107">
        <v>8.0299999999999994</v>
      </c>
      <c r="BG20" s="1107">
        <v>0.65</v>
      </c>
      <c r="BH20" s="1069">
        <v>1.1400000000000738</v>
      </c>
      <c r="BI20" s="1069">
        <v>0</v>
      </c>
      <c r="BJ20" s="1069">
        <v>2.23</v>
      </c>
      <c r="BK20" s="1069">
        <v>0</v>
      </c>
      <c r="BL20" s="1108">
        <v>4.42</v>
      </c>
      <c r="BM20" s="421"/>
      <c r="BN20" s="422" t="s">
        <v>908</v>
      </c>
      <c r="BO20" s="861" t="s">
        <v>312</v>
      </c>
      <c r="BP20" s="424">
        <v>0.4</v>
      </c>
      <c r="BQ20" s="865" t="s">
        <v>306</v>
      </c>
      <c r="BR20" s="424">
        <v>5.0000000002637908</v>
      </c>
      <c r="BS20" s="425">
        <v>0.9500000000000739</v>
      </c>
      <c r="BT20" s="425">
        <v>0.87999999999998835</v>
      </c>
      <c r="BU20" s="426"/>
    </row>
    <row r="21" spans="1:73" ht="14.25">
      <c r="A21" s="1240"/>
      <c r="B21" s="1241"/>
      <c r="C21" s="1241"/>
      <c r="D21" s="866"/>
      <c r="E21" s="866"/>
      <c r="F21" s="866"/>
      <c r="G21" s="867"/>
      <c r="H21" s="868"/>
      <c r="I21" s="868"/>
      <c r="J21" s="868"/>
      <c r="K21" s="869"/>
      <c r="L21" s="869"/>
      <c r="M21" s="870"/>
      <c r="N21" s="871"/>
      <c r="O21" s="871"/>
      <c r="P21" s="870"/>
      <c r="Q21" s="870"/>
      <c r="R21" s="872"/>
      <c r="S21" s="872"/>
      <c r="T21" s="872"/>
      <c r="U21" s="872"/>
      <c r="V21" s="872"/>
      <c r="W21" s="871"/>
      <c r="X21" s="1071"/>
      <c r="Y21" s="987"/>
      <c r="Z21" s="873"/>
      <c r="AA21" s="874"/>
      <c r="AB21" s="873"/>
      <c r="AC21" s="875"/>
      <c r="AD21" s="874"/>
      <c r="AE21" s="874"/>
      <c r="AF21" s="876"/>
      <c r="AG21" s="876"/>
      <c r="AH21" s="874"/>
      <c r="AI21" s="877"/>
      <c r="AJ21" s="877"/>
      <c r="AK21" s="877"/>
      <c r="AL21" s="877"/>
      <c r="AM21" s="877"/>
      <c r="AN21" s="874"/>
      <c r="AO21" s="1092"/>
      <c r="AP21" s="1240"/>
      <c r="AQ21" s="1241"/>
      <c r="AR21" s="878"/>
      <c r="AS21" s="878"/>
      <c r="AT21" s="878"/>
      <c r="AU21" s="879"/>
      <c r="AV21" s="873"/>
      <c r="AW21" s="874"/>
      <c r="AX21" s="873"/>
      <c r="AY21" s="871"/>
      <c r="AZ21" s="880"/>
      <c r="BA21" s="880"/>
      <c r="BB21" s="871"/>
      <c r="BC21" s="870"/>
      <c r="BD21" s="870"/>
      <c r="BE21" s="870"/>
      <c r="BF21" s="870"/>
      <c r="BG21" s="870"/>
      <c r="BH21" s="872"/>
      <c r="BI21" s="872"/>
      <c r="BJ21" s="872"/>
      <c r="BK21" s="872"/>
      <c r="BL21" s="1109"/>
      <c r="BM21" s="881"/>
      <c r="BN21" s="882"/>
      <c r="BO21" s="883"/>
      <c r="BP21" s="884"/>
      <c r="BQ21" s="884"/>
      <c r="BR21" s="884"/>
      <c r="BS21" s="885"/>
      <c r="BT21" s="885"/>
      <c r="BU21" s="886"/>
    </row>
    <row r="22" spans="1:73" ht="14.25">
      <c r="A22" s="907" t="s">
        <v>86</v>
      </c>
      <c r="B22" s="387"/>
      <c r="C22" s="389"/>
      <c r="D22" s="389"/>
      <c r="E22" s="389"/>
      <c r="F22" s="389"/>
      <c r="G22" s="389"/>
      <c r="H22" s="389"/>
      <c r="I22" s="389"/>
      <c r="J22" s="389"/>
      <c r="K22" s="389"/>
      <c r="L22" s="389"/>
      <c r="M22" s="389"/>
      <c r="N22" s="389"/>
      <c r="O22" s="389"/>
      <c r="P22" s="389"/>
      <c r="Q22" s="389"/>
      <c r="R22" s="389"/>
      <c r="S22" s="389"/>
      <c r="T22" s="389"/>
      <c r="U22" s="389"/>
      <c r="V22" s="389"/>
      <c r="W22" s="389"/>
      <c r="X22" s="1058"/>
      <c r="Y22" s="807" t="s">
        <v>86</v>
      </c>
      <c r="Z22" s="405"/>
      <c r="AA22" s="405"/>
      <c r="AB22" s="405"/>
      <c r="AC22" s="406"/>
      <c r="AD22" s="407"/>
      <c r="AE22" s="407"/>
      <c r="AF22" s="406"/>
      <c r="AG22" s="406"/>
      <c r="AH22" s="406"/>
      <c r="AI22" s="409"/>
      <c r="AJ22" s="409"/>
      <c r="AK22" s="409"/>
      <c r="AL22" s="409"/>
      <c r="AM22" s="409"/>
      <c r="AN22" s="407"/>
      <c r="AO22" s="1082"/>
      <c r="AP22" s="807" t="s">
        <v>86</v>
      </c>
      <c r="AQ22" s="413"/>
      <c r="AR22" s="405"/>
      <c r="AS22" s="405"/>
      <c r="AT22" s="405"/>
      <c r="AU22" s="408"/>
      <c r="AV22" s="405"/>
      <c r="AW22" s="405"/>
      <c r="AX22" s="405"/>
      <c r="AY22" s="407"/>
      <c r="AZ22" s="407"/>
      <c r="BA22" s="407"/>
      <c r="BB22" s="407"/>
      <c r="BC22" s="406"/>
      <c r="BD22" s="406"/>
      <c r="BE22" s="406"/>
      <c r="BF22" s="406"/>
      <c r="BG22" s="406"/>
      <c r="BH22" s="406"/>
      <c r="BI22" s="406"/>
      <c r="BJ22" s="406"/>
      <c r="BK22" s="406"/>
      <c r="BL22" s="1102"/>
      <c r="BM22" s="421"/>
      <c r="BN22" s="911"/>
      <c r="BO22" s="912"/>
      <c r="BP22" s="912"/>
      <c r="BQ22" s="912"/>
      <c r="BR22" s="912"/>
      <c r="BS22" s="912"/>
      <c r="BT22" s="912"/>
      <c r="BU22" s="913"/>
    </row>
    <row r="23" spans="1:73" ht="14.25">
      <c r="A23" s="1245"/>
      <c r="B23" s="1246"/>
      <c r="C23" s="1246"/>
      <c r="D23" s="887"/>
      <c r="E23" s="887"/>
      <c r="F23" s="887"/>
      <c r="G23" s="888"/>
      <c r="H23" s="889"/>
      <c r="I23" s="889"/>
      <c r="J23" s="889"/>
      <c r="K23" s="890"/>
      <c r="L23" s="890"/>
      <c r="M23" s="891"/>
      <c r="N23" s="892"/>
      <c r="O23" s="892"/>
      <c r="P23" s="891"/>
      <c r="Q23" s="891"/>
      <c r="R23" s="893"/>
      <c r="S23" s="893"/>
      <c r="T23" s="893"/>
      <c r="U23" s="893"/>
      <c r="V23" s="893"/>
      <c r="W23" s="892"/>
      <c r="X23" s="1072"/>
      <c r="Y23" s="989"/>
      <c r="Z23" s="894"/>
      <c r="AA23" s="895"/>
      <c r="AB23" s="894"/>
      <c r="AC23" s="896"/>
      <c r="AD23" s="895"/>
      <c r="AE23" s="895"/>
      <c r="AF23" s="897"/>
      <c r="AG23" s="897"/>
      <c r="AH23" s="895"/>
      <c r="AI23" s="898"/>
      <c r="AJ23" s="898"/>
      <c r="AK23" s="898"/>
      <c r="AL23" s="898"/>
      <c r="AM23" s="898"/>
      <c r="AN23" s="895"/>
      <c r="AO23" s="1093"/>
      <c r="AP23" s="1245"/>
      <c r="AQ23" s="1246"/>
      <c r="AR23" s="899"/>
      <c r="AS23" s="899"/>
      <c r="AT23" s="899"/>
      <c r="AU23" s="900"/>
      <c r="AV23" s="894"/>
      <c r="AW23" s="895"/>
      <c r="AX23" s="894"/>
      <c r="AY23" s="892"/>
      <c r="AZ23" s="901"/>
      <c r="BA23" s="901"/>
      <c r="BB23" s="892"/>
      <c r="BC23" s="891"/>
      <c r="BD23" s="891"/>
      <c r="BE23" s="891"/>
      <c r="BF23" s="891"/>
      <c r="BG23" s="891"/>
      <c r="BH23" s="893"/>
      <c r="BI23" s="893"/>
      <c r="BJ23" s="893"/>
      <c r="BK23" s="893"/>
      <c r="BL23" s="1110"/>
      <c r="BM23" s="881"/>
      <c r="BN23" s="902"/>
      <c r="BO23" s="903"/>
      <c r="BP23" s="904"/>
      <c r="BQ23" s="904"/>
      <c r="BR23" s="904"/>
      <c r="BS23" s="905"/>
      <c r="BT23" s="905"/>
      <c r="BU23" s="906"/>
    </row>
    <row r="24" spans="1:73" ht="14.25">
      <c r="A24" s="1242" t="s">
        <v>912</v>
      </c>
      <c r="B24" s="1243"/>
      <c r="C24" s="1244"/>
      <c r="D24" s="1061">
        <v>0.4</v>
      </c>
      <c r="E24" s="1062"/>
      <c r="F24" s="1063"/>
      <c r="G24" s="1064" t="s">
        <v>305</v>
      </c>
      <c r="H24" s="1065">
        <v>11.406179638219596</v>
      </c>
      <c r="I24" s="1065">
        <v>1</v>
      </c>
      <c r="J24" s="1065">
        <v>11.406179638219596</v>
      </c>
      <c r="K24" s="1066">
        <v>1.0799999999999912</v>
      </c>
      <c r="L24" s="1066">
        <v>1</v>
      </c>
      <c r="M24" s="1067">
        <v>1.04</v>
      </c>
      <c r="N24" s="1068">
        <v>0.04</v>
      </c>
      <c r="O24" s="1068">
        <v>0.1</v>
      </c>
      <c r="P24" s="1067">
        <v>1.1800000000000002</v>
      </c>
      <c r="Q24" s="1067">
        <v>1.08</v>
      </c>
      <c r="R24" s="1069">
        <v>14.54</v>
      </c>
      <c r="S24" s="1069">
        <v>0</v>
      </c>
      <c r="T24" s="1069">
        <v>0</v>
      </c>
      <c r="U24" s="1069">
        <v>0</v>
      </c>
      <c r="V24" s="1069">
        <v>0</v>
      </c>
      <c r="W24" s="1068">
        <v>0</v>
      </c>
      <c r="X24" s="1070">
        <v>0</v>
      </c>
      <c r="Y24" s="1083" t="s">
        <v>313</v>
      </c>
      <c r="Z24" s="1084">
        <v>1.2</v>
      </c>
      <c r="AA24" s="1085" t="s">
        <v>41</v>
      </c>
      <c r="AB24" s="1086">
        <v>1.2</v>
      </c>
      <c r="AC24" s="1087">
        <v>1.0799999999999912</v>
      </c>
      <c r="AD24" s="1088">
        <v>0.04</v>
      </c>
      <c r="AE24" s="1088">
        <v>0.15</v>
      </c>
      <c r="AF24" s="1089">
        <v>1.27</v>
      </c>
      <c r="AG24" s="1089">
        <v>2.2000000000000002</v>
      </c>
      <c r="AH24" s="1088">
        <v>0.92</v>
      </c>
      <c r="AI24" s="1090">
        <v>2.57</v>
      </c>
      <c r="AJ24" s="1090">
        <v>0</v>
      </c>
      <c r="AK24" s="1090">
        <v>0</v>
      </c>
      <c r="AL24" s="1090">
        <v>0</v>
      </c>
      <c r="AM24" s="1090">
        <v>0</v>
      </c>
      <c r="AN24" s="1088">
        <v>0</v>
      </c>
      <c r="AO24" s="1091">
        <v>0</v>
      </c>
      <c r="AP24" s="1242" t="s">
        <v>912</v>
      </c>
      <c r="AQ24" s="1244">
        <v>0</v>
      </c>
      <c r="AR24" s="1103">
        <v>0.4</v>
      </c>
      <c r="AS24" s="1104"/>
      <c r="AT24" s="1104"/>
      <c r="AU24" s="1105">
        <v>11.406179638219596</v>
      </c>
      <c r="AV24" s="1084">
        <v>1.4</v>
      </c>
      <c r="AW24" s="1085" t="s">
        <v>41</v>
      </c>
      <c r="AX24" s="1086">
        <v>1.4</v>
      </c>
      <c r="AY24" s="1068">
        <v>10.006179638219596</v>
      </c>
      <c r="AZ24" s="1106">
        <v>0.1</v>
      </c>
      <c r="BA24" s="1106"/>
      <c r="BB24" s="1068">
        <v>1.08</v>
      </c>
      <c r="BC24" s="1067">
        <v>2.02</v>
      </c>
      <c r="BD24" s="1107">
        <v>0</v>
      </c>
      <c r="BE24" s="1107"/>
      <c r="BF24" s="1107">
        <v>17.11</v>
      </c>
      <c r="BG24" s="1107">
        <v>1.81</v>
      </c>
      <c r="BH24" s="1069">
        <v>1.2699999999999911</v>
      </c>
      <c r="BI24" s="1069">
        <v>0</v>
      </c>
      <c r="BJ24" s="1069">
        <v>2.4900000000000002</v>
      </c>
      <c r="BK24" s="1069">
        <v>0</v>
      </c>
      <c r="BL24" s="1108">
        <v>10.79</v>
      </c>
      <c r="BM24" s="421"/>
      <c r="BN24" s="422" t="s">
        <v>912</v>
      </c>
      <c r="BO24" s="861" t="s">
        <v>313</v>
      </c>
      <c r="BP24" s="424">
        <v>0.4</v>
      </c>
      <c r="BQ24" s="865" t="s">
        <v>305</v>
      </c>
      <c r="BR24" s="424">
        <v>11.406179638219596</v>
      </c>
      <c r="BS24" s="425">
        <v>1.0799999999999912</v>
      </c>
      <c r="BT24" s="425">
        <v>1</v>
      </c>
      <c r="BU24" s="426"/>
    </row>
    <row r="25" spans="1:73" ht="14.25">
      <c r="A25" s="1242" t="s">
        <v>913</v>
      </c>
      <c r="B25" s="1243"/>
      <c r="C25" s="1244"/>
      <c r="D25" s="1061">
        <v>0.4</v>
      </c>
      <c r="E25" s="1062"/>
      <c r="F25" s="1063"/>
      <c r="G25" s="1064" t="s">
        <v>305</v>
      </c>
      <c r="H25" s="1065">
        <v>34.999999999883293</v>
      </c>
      <c r="I25" s="1065">
        <v>1</v>
      </c>
      <c r="J25" s="1065">
        <v>34.999999999883293</v>
      </c>
      <c r="K25" s="1066">
        <v>1.8399999999999963</v>
      </c>
      <c r="L25" s="1066">
        <v>1</v>
      </c>
      <c r="M25" s="1067">
        <v>1.42</v>
      </c>
      <c r="N25" s="1068">
        <v>0.04</v>
      </c>
      <c r="O25" s="1068">
        <v>0.1</v>
      </c>
      <c r="P25" s="1067">
        <v>1.56</v>
      </c>
      <c r="Q25" s="1067">
        <v>1.08</v>
      </c>
      <c r="R25" s="1069">
        <v>0</v>
      </c>
      <c r="S25" s="1069">
        <v>56.7</v>
      </c>
      <c r="T25" s="1069">
        <v>2.27</v>
      </c>
      <c r="U25" s="1069">
        <v>0</v>
      </c>
      <c r="V25" s="1069">
        <v>0</v>
      </c>
      <c r="W25" s="1068">
        <v>144.19999999999999</v>
      </c>
      <c r="X25" s="1070">
        <v>0</v>
      </c>
      <c r="Y25" s="1083" t="s">
        <v>314</v>
      </c>
      <c r="Z25" s="1084">
        <v>1.2</v>
      </c>
      <c r="AA25" s="1085" t="s">
        <v>41</v>
      </c>
      <c r="AB25" s="1086">
        <v>1.2</v>
      </c>
      <c r="AC25" s="1087">
        <v>1.8399999999999963</v>
      </c>
      <c r="AD25" s="1088">
        <v>0.04</v>
      </c>
      <c r="AE25" s="1088">
        <v>0.15</v>
      </c>
      <c r="AF25" s="1089">
        <v>2.0299999999999998</v>
      </c>
      <c r="AG25" s="1089">
        <v>2.2000000000000002</v>
      </c>
      <c r="AH25" s="1088">
        <v>0.92</v>
      </c>
      <c r="AI25" s="1090">
        <v>0</v>
      </c>
      <c r="AJ25" s="1090">
        <v>3.04</v>
      </c>
      <c r="AK25" s="1090">
        <v>1.07</v>
      </c>
      <c r="AL25" s="1090">
        <v>0</v>
      </c>
      <c r="AM25" s="1090">
        <v>0</v>
      </c>
      <c r="AN25" s="1088">
        <v>18.62</v>
      </c>
      <c r="AO25" s="1091">
        <v>0</v>
      </c>
      <c r="AP25" s="1242" t="s">
        <v>913</v>
      </c>
      <c r="AQ25" s="1244">
        <v>0</v>
      </c>
      <c r="AR25" s="1103">
        <v>0.4</v>
      </c>
      <c r="AS25" s="1104"/>
      <c r="AT25" s="1104"/>
      <c r="AU25" s="1105">
        <v>34.999999999883293</v>
      </c>
      <c r="AV25" s="1084">
        <v>1.4</v>
      </c>
      <c r="AW25" s="1085" t="s">
        <v>41</v>
      </c>
      <c r="AX25" s="1086">
        <v>1.4</v>
      </c>
      <c r="AY25" s="1068">
        <v>33.599999999883295</v>
      </c>
      <c r="AZ25" s="1106">
        <v>0.1</v>
      </c>
      <c r="BA25" s="1106"/>
      <c r="BB25" s="1068">
        <v>1.08</v>
      </c>
      <c r="BC25" s="1067">
        <v>6.79</v>
      </c>
      <c r="BD25" s="1107">
        <v>0</v>
      </c>
      <c r="BE25" s="1107"/>
      <c r="BF25" s="1107">
        <v>63.080000000000005</v>
      </c>
      <c r="BG25" s="1107">
        <v>6.08</v>
      </c>
      <c r="BH25" s="1069">
        <v>2.0299999999999963</v>
      </c>
      <c r="BI25" s="1069">
        <v>0</v>
      </c>
      <c r="BJ25" s="1069">
        <v>3.98</v>
      </c>
      <c r="BK25" s="1069">
        <v>0</v>
      </c>
      <c r="BL25" s="1108">
        <v>46.23</v>
      </c>
      <c r="BM25" s="421"/>
      <c r="BN25" s="422" t="s">
        <v>913</v>
      </c>
      <c r="BO25" s="861" t="s">
        <v>314</v>
      </c>
      <c r="BP25" s="424">
        <v>0.4</v>
      </c>
      <c r="BQ25" s="865" t="s">
        <v>305</v>
      </c>
      <c r="BR25" s="424">
        <v>34.999999999883293</v>
      </c>
      <c r="BS25" s="425">
        <v>1.8399999999999963</v>
      </c>
      <c r="BT25" s="425">
        <v>1</v>
      </c>
      <c r="BU25" s="426"/>
    </row>
    <row r="26" spans="1:73" ht="14.25">
      <c r="A26" s="1242" t="s">
        <v>914</v>
      </c>
      <c r="B26" s="1243"/>
      <c r="C26" s="1244"/>
      <c r="D26" s="1061">
        <v>0.4</v>
      </c>
      <c r="E26" s="1062"/>
      <c r="F26" s="1063"/>
      <c r="G26" s="1064" t="s">
        <v>305</v>
      </c>
      <c r="H26" s="1065">
        <v>35.00000000009252</v>
      </c>
      <c r="I26" s="1065">
        <v>1</v>
      </c>
      <c r="J26" s="1065">
        <v>35.00000000009252</v>
      </c>
      <c r="K26" s="1066">
        <v>2.240000000000002</v>
      </c>
      <c r="L26" s="1066">
        <v>1.0600000000000307</v>
      </c>
      <c r="M26" s="1067">
        <v>1.65</v>
      </c>
      <c r="N26" s="1068">
        <v>0.04</v>
      </c>
      <c r="O26" s="1068">
        <v>0.1</v>
      </c>
      <c r="P26" s="1067">
        <v>1.79</v>
      </c>
      <c r="Q26" s="1067">
        <v>1.08</v>
      </c>
      <c r="R26" s="1069">
        <v>0</v>
      </c>
      <c r="S26" s="1069">
        <v>56.7</v>
      </c>
      <c r="T26" s="1069">
        <v>10.96</v>
      </c>
      <c r="U26" s="1069">
        <v>0</v>
      </c>
      <c r="V26" s="1069">
        <v>0</v>
      </c>
      <c r="W26" s="1068">
        <v>160.30000000000001</v>
      </c>
      <c r="X26" s="1070">
        <v>0</v>
      </c>
      <c r="Y26" s="1083" t="s">
        <v>315</v>
      </c>
      <c r="Z26" s="1084">
        <v>1.2</v>
      </c>
      <c r="AA26" s="1085" t="s">
        <v>41</v>
      </c>
      <c r="AB26" s="1086">
        <v>1.2</v>
      </c>
      <c r="AC26" s="1087">
        <v>2.240000000000002</v>
      </c>
      <c r="AD26" s="1088">
        <v>0.04</v>
      </c>
      <c r="AE26" s="1088">
        <v>0.15</v>
      </c>
      <c r="AF26" s="1089">
        <v>2.4300000000000002</v>
      </c>
      <c r="AG26" s="1089">
        <v>2.3000000000000003</v>
      </c>
      <c r="AH26" s="1088">
        <v>0.92</v>
      </c>
      <c r="AI26" s="1090">
        <v>0</v>
      </c>
      <c r="AJ26" s="1090">
        <v>3.17</v>
      </c>
      <c r="AK26" s="1090">
        <v>1.97</v>
      </c>
      <c r="AL26" s="1090">
        <v>0</v>
      </c>
      <c r="AM26" s="1090">
        <v>0</v>
      </c>
      <c r="AN26" s="1088">
        <v>21.56</v>
      </c>
      <c r="AO26" s="1091">
        <v>0</v>
      </c>
      <c r="AP26" s="1242" t="s">
        <v>914</v>
      </c>
      <c r="AQ26" s="1244">
        <v>0</v>
      </c>
      <c r="AR26" s="1103">
        <v>0.4</v>
      </c>
      <c r="AS26" s="1104"/>
      <c r="AT26" s="1104"/>
      <c r="AU26" s="1105">
        <v>35.00000000009252</v>
      </c>
      <c r="AV26" s="1084">
        <v>1.4</v>
      </c>
      <c r="AW26" s="1085" t="s">
        <v>41</v>
      </c>
      <c r="AX26" s="1086">
        <v>1.4</v>
      </c>
      <c r="AY26" s="1068">
        <v>33.600000000092521</v>
      </c>
      <c r="AZ26" s="1106">
        <v>0.1</v>
      </c>
      <c r="BA26" s="1106"/>
      <c r="BB26" s="1068">
        <v>1.08</v>
      </c>
      <c r="BC26" s="1067">
        <v>6.79</v>
      </c>
      <c r="BD26" s="1107">
        <v>0</v>
      </c>
      <c r="BE26" s="1107"/>
      <c r="BF26" s="1107">
        <v>72.8</v>
      </c>
      <c r="BG26" s="1107">
        <v>6.08</v>
      </c>
      <c r="BH26" s="1069">
        <v>2.35</v>
      </c>
      <c r="BI26" s="1069">
        <v>0.13000000000000211</v>
      </c>
      <c r="BJ26" s="1069">
        <v>4.6100000000000003</v>
      </c>
      <c r="BK26" s="1069">
        <v>0.08</v>
      </c>
      <c r="BL26" s="1108">
        <v>55.24</v>
      </c>
      <c r="BM26" s="421"/>
      <c r="BN26" s="422" t="s">
        <v>914</v>
      </c>
      <c r="BO26" s="861" t="s">
        <v>315</v>
      </c>
      <c r="BP26" s="424">
        <v>0.4</v>
      </c>
      <c r="BQ26" s="865" t="s">
        <v>305</v>
      </c>
      <c r="BR26" s="424">
        <v>35.00000000009252</v>
      </c>
      <c r="BS26" s="425">
        <v>2.240000000000002</v>
      </c>
      <c r="BT26" s="425">
        <v>1.0600000000000307</v>
      </c>
      <c r="BU26" s="426"/>
    </row>
    <row r="27" spans="1:73" ht="14.25">
      <c r="A27" s="1242" t="s">
        <v>915</v>
      </c>
      <c r="B27" s="1243"/>
      <c r="C27" s="1244"/>
      <c r="D27" s="1061">
        <v>0.4</v>
      </c>
      <c r="E27" s="1062"/>
      <c r="F27" s="1063"/>
      <c r="G27" s="1064" t="s">
        <v>306</v>
      </c>
      <c r="H27" s="1065">
        <v>29.999999999990997</v>
      </c>
      <c r="I27" s="1065">
        <v>1</v>
      </c>
      <c r="J27" s="1065">
        <v>29.999999999990997</v>
      </c>
      <c r="K27" s="1066">
        <v>1.8100000000000662</v>
      </c>
      <c r="L27" s="1066">
        <v>0.85000000000002274</v>
      </c>
      <c r="M27" s="1067">
        <v>1.33</v>
      </c>
      <c r="N27" s="1068">
        <v>0.04</v>
      </c>
      <c r="O27" s="1068">
        <v>0.1</v>
      </c>
      <c r="P27" s="1067">
        <v>1.4700000000000002</v>
      </c>
      <c r="Q27" s="1067">
        <v>1.08</v>
      </c>
      <c r="R27" s="1069">
        <v>47.63</v>
      </c>
      <c r="S27" s="1069">
        <v>0</v>
      </c>
      <c r="T27" s="1069">
        <v>0</v>
      </c>
      <c r="U27" s="1069">
        <v>0</v>
      </c>
      <c r="V27" s="1069">
        <v>0</v>
      </c>
      <c r="W27" s="1068">
        <v>0</v>
      </c>
      <c r="X27" s="1070">
        <v>0</v>
      </c>
      <c r="Y27" s="1083" t="s">
        <v>316</v>
      </c>
      <c r="Z27" s="1084">
        <v>1.2</v>
      </c>
      <c r="AA27" s="1085" t="s">
        <v>41</v>
      </c>
      <c r="AB27" s="1086">
        <v>1.2</v>
      </c>
      <c r="AC27" s="1087">
        <v>1.8100000000000662</v>
      </c>
      <c r="AD27" s="1088">
        <v>0.04</v>
      </c>
      <c r="AE27" s="1088">
        <v>0.15</v>
      </c>
      <c r="AF27" s="1089">
        <v>2</v>
      </c>
      <c r="AG27" s="1089">
        <v>2.2000000000000002</v>
      </c>
      <c r="AH27" s="1088">
        <v>0.92</v>
      </c>
      <c r="AI27" s="1090">
        <v>0</v>
      </c>
      <c r="AJ27" s="1090">
        <v>3.04</v>
      </c>
      <c r="AK27" s="1090">
        <v>1.01</v>
      </c>
      <c r="AL27" s="1090">
        <v>0</v>
      </c>
      <c r="AM27" s="1090">
        <v>0</v>
      </c>
      <c r="AN27" s="1088">
        <v>18.399999999999999</v>
      </c>
      <c r="AO27" s="1091">
        <v>0</v>
      </c>
      <c r="AP27" s="1242" t="s">
        <v>915</v>
      </c>
      <c r="AQ27" s="1244">
        <v>0</v>
      </c>
      <c r="AR27" s="1103">
        <v>0.4</v>
      </c>
      <c r="AS27" s="1104"/>
      <c r="AT27" s="1104"/>
      <c r="AU27" s="1105">
        <v>29.999999999990997</v>
      </c>
      <c r="AV27" s="1084">
        <v>1.4</v>
      </c>
      <c r="AW27" s="1085" t="s">
        <v>41</v>
      </c>
      <c r="AX27" s="1086">
        <v>1.4</v>
      </c>
      <c r="AY27" s="1068">
        <v>28.599999999990999</v>
      </c>
      <c r="AZ27" s="1106">
        <v>0.1</v>
      </c>
      <c r="BA27" s="1106"/>
      <c r="BB27" s="1068">
        <v>1.08</v>
      </c>
      <c r="BC27" s="1067">
        <v>5.78</v>
      </c>
      <c r="BD27" s="1107">
        <v>0</v>
      </c>
      <c r="BE27" s="1107"/>
      <c r="BF27" s="1107">
        <v>51.68</v>
      </c>
      <c r="BG27" s="1107">
        <v>5.18</v>
      </c>
      <c r="BH27" s="1069">
        <v>2.0000000000000662</v>
      </c>
      <c r="BI27" s="1069">
        <v>0</v>
      </c>
      <c r="BJ27" s="1069">
        <v>3.92</v>
      </c>
      <c r="BK27" s="1069">
        <v>0</v>
      </c>
      <c r="BL27" s="1108">
        <v>36.799999999999997</v>
      </c>
      <c r="BM27" s="421"/>
      <c r="BN27" s="422" t="s">
        <v>915</v>
      </c>
      <c r="BO27" s="861" t="s">
        <v>316</v>
      </c>
      <c r="BP27" s="424">
        <v>0.4</v>
      </c>
      <c r="BQ27" s="865" t="s">
        <v>306</v>
      </c>
      <c r="BR27" s="424">
        <v>29.999999999990997</v>
      </c>
      <c r="BS27" s="425">
        <v>1.8100000000000662</v>
      </c>
      <c r="BT27" s="425">
        <v>0.85000000000002274</v>
      </c>
      <c r="BU27" s="426"/>
    </row>
    <row r="28" spans="1:73" ht="14.25">
      <c r="A28" s="1242" t="s">
        <v>916</v>
      </c>
      <c r="B28" s="1243"/>
      <c r="C28" s="1244"/>
      <c r="D28" s="1061">
        <v>0.4</v>
      </c>
      <c r="E28" s="1062"/>
      <c r="F28" s="1063"/>
      <c r="G28" s="1064" t="s">
        <v>306</v>
      </c>
      <c r="H28" s="1065">
        <v>6.9999999998852873</v>
      </c>
      <c r="I28" s="1065">
        <v>1</v>
      </c>
      <c r="J28" s="1065">
        <v>6.9999999998852873</v>
      </c>
      <c r="K28" s="1066">
        <v>0.849999999999973</v>
      </c>
      <c r="L28" s="1066">
        <v>0.849999999999973</v>
      </c>
      <c r="M28" s="1067">
        <v>0.85</v>
      </c>
      <c r="N28" s="1068">
        <v>0.04</v>
      </c>
      <c r="O28" s="1068">
        <v>0.1</v>
      </c>
      <c r="P28" s="1067">
        <v>0.99</v>
      </c>
      <c r="Q28" s="1067">
        <v>1.08</v>
      </c>
      <c r="R28" s="1069">
        <v>7.48</v>
      </c>
      <c r="S28" s="1069">
        <v>0</v>
      </c>
      <c r="T28" s="1069">
        <v>0</v>
      </c>
      <c r="U28" s="1069">
        <v>0</v>
      </c>
      <c r="V28" s="1069">
        <v>0</v>
      </c>
      <c r="W28" s="1068">
        <v>0</v>
      </c>
      <c r="X28" s="1070">
        <v>0</v>
      </c>
      <c r="Y28" s="1083" t="s">
        <v>317</v>
      </c>
      <c r="Z28" s="1084">
        <v>1.2</v>
      </c>
      <c r="AA28" s="1085" t="s">
        <v>41</v>
      </c>
      <c r="AB28" s="1086">
        <v>1.2</v>
      </c>
      <c r="AC28" s="1087">
        <v>0.849999999999973</v>
      </c>
      <c r="AD28" s="1088">
        <v>0.04</v>
      </c>
      <c r="AE28" s="1088">
        <v>0.15</v>
      </c>
      <c r="AF28" s="1089">
        <v>1.04</v>
      </c>
      <c r="AG28" s="1089">
        <v>2.2000000000000002</v>
      </c>
      <c r="AH28" s="1088">
        <v>0.92</v>
      </c>
      <c r="AI28" s="1090">
        <v>2.1</v>
      </c>
      <c r="AJ28" s="1090">
        <v>0</v>
      </c>
      <c r="AK28" s="1090">
        <v>0</v>
      </c>
      <c r="AL28" s="1090">
        <v>0</v>
      </c>
      <c r="AM28" s="1090">
        <v>0</v>
      </c>
      <c r="AN28" s="1088">
        <v>0</v>
      </c>
      <c r="AO28" s="1091">
        <v>0</v>
      </c>
      <c r="AP28" s="1242" t="s">
        <v>916</v>
      </c>
      <c r="AQ28" s="1244">
        <v>0</v>
      </c>
      <c r="AR28" s="1103">
        <v>0.4</v>
      </c>
      <c r="AS28" s="1104"/>
      <c r="AT28" s="1104"/>
      <c r="AU28" s="1105">
        <v>6.9999999998852873</v>
      </c>
      <c r="AV28" s="1084">
        <v>1.4</v>
      </c>
      <c r="AW28" s="1085" t="s">
        <v>41</v>
      </c>
      <c r="AX28" s="1086">
        <v>1.4</v>
      </c>
      <c r="AY28" s="1068">
        <v>5.5999999998852878</v>
      </c>
      <c r="AZ28" s="1106">
        <v>0.1</v>
      </c>
      <c r="BA28" s="1106"/>
      <c r="BB28" s="1068">
        <v>1.08</v>
      </c>
      <c r="BC28" s="1067">
        <v>1.1299999999999999</v>
      </c>
      <c r="BD28" s="1107">
        <v>0</v>
      </c>
      <c r="BE28" s="1107"/>
      <c r="BF28" s="1107">
        <v>9.58</v>
      </c>
      <c r="BG28" s="1107">
        <v>1.01</v>
      </c>
      <c r="BH28" s="1069">
        <v>1.0399999999999729</v>
      </c>
      <c r="BI28" s="1069">
        <v>0</v>
      </c>
      <c r="BJ28" s="1069">
        <v>2.04</v>
      </c>
      <c r="BK28" s="1069">
        <v>0</v>
      </c>
      <c r="BL28" s="1108">
        <v>5.4</v>
      </c>
      <c r="BM28" s="421"/>
      <c r="BN28" s="422" t="s">
        <v>916</v>
      </c>
      <c r="BO28" s="861" t="s">
        <v>317</v>
      </c>
      <c r="BP28" s="424">
        <v>0.4</v>
      </c>
      <c r="BQ28" s="865" t="s">
        <v>306</v>
      </c>
      <c r="BR28" s="424">
        <v>6.9999999998852873</v>
      </c>
      <c r="BS28" s="425">
        <v>0.849999999999973</v>
      </c>
      <c r="BT28" s="425">
        <v>0.849999999999973</v>
      </c>
      <c r="BU28" s="426"/>
    </row>
    <row r="29" spans="1:73" ht="14.25">
      <c r="A29" s="1240"/>
      <c r="B29" s="1241"/>
      <c r="C29" s="1241"/>
      <c r="D29" s="866"/>
      <c r="E29" s="866"/>
      <c r="F29" s="866"/>
      <c r="G29" s="867"/>
      <c r="H29" s="868"/>
      <c r="I29" s="868"/>
      <c r="J29" s="868"/>
      <c r="K29" s="869"/>
      <c r="L29" s="869"/>
      <c r="M29" s="870"/>
      <c r="N29" s="871"/>
      <c r="O29" s="871"/>
      <c r="P29" s="870"/>
      <c r="Q29" s="870"/>
      <c r="R29" s="872"/>
      <c r="S29" s="872"/>
      <c r="T29" s="872"/>
      <c r="U29" s="872"/>
      <c r="V29" s="872"/>
      <c r="W29" s="871"/>
      <c r="X29" s="1071"/>
      <c r="Y29" s="987"/>
      <c r="Z29" s="873"/>
      <c r="AA29" s="874"/>
      <c r="AB29" s="873"/>
      <c r="AC29" s="875"/>
      <c r="AD29" s="874"/>
      <c r="AE29" s="874"/>
      <c r="AF29" s="876"/>
      <c r="AG29" s="876"/>
      <c r="AH29" s="874"/>
      <c r="AI29" s="877"/>
      <c r="AJ29" s="877"/>
      <c r="AK29" s="877"/>
      <c r="AL29" s="877"/>
      <c r="AM29" s="877"/>
      <c r="AN29" s="874"/>
      <c r="AO29" s="1092"/>
      <c r="AP29" s="1240"/>
      <c r="AQ29" s="1241"/>
      <c r="AR29" s="878"/>
      <c r="AS29" s="878"/>
      <c r="AT29" s="878"/>
      <c r="AU29" s="879"/>
      <c r="AV29" s="873"/>
      <c r="AW29" s="874"/>
      <c r="AX29" s="873"/>
      <c r="AY29" s="871"/>
      <c r="AZ29" s="880"/>
      <c r="BA29" s="880"/>
      <c r="BB29" s="871"/>
      <c r="BC29" s="870"/>
      <c r="BD29" s="870"/>
      <c r="BE29" s="870"/>
      <c r="BF29" s="870"/>
      <c r="BG29" s="870"/>
      <c r="BH29" s="872"/>
      <c r="BI29" s="872"/>
      <c r="BJ29" s="872"/>
      <c r="BK29" s="872"/>
      <c r="BL29" s="1109"/>
      <c r="BM29" s="881"/>
      <c r="BN29" s="882"/>
      <c r="BO29" s="883"/>
      <c r="BP29" s="884"/>
      <c r="BQ29" s="884"/>
      <c r="BR29" s="884"/>
      <c r="BS29" s="885"/>
      <c r="BT29" s="885"/>
      <c r="BU29" s="886"/>
    </row>
    <row r="30" spans="1:73" ht="14.25">
      <c r="A30" s="907" t="s">
        <v>87</v>
      </c>
      <c r="B30" s="387"/>
      <c r="C30" s="389"/>
      <c r="D30" s="389"/>
      <c r="E30" s="389"/>
      <c r="F30" s="389"/>
      <c r="G30" s="389"/>
      <c r="H30" s="389"/>
      <c r="I30" s="389"/>
      <c r="J30" s="389"/>
      <c r="K30" s="389"/>
      <c r="L30" s="389"/>
      <c r="M30" s="389"/>
      <c r="N30" s="389"/>
      <c r="O30" s="389"/>
      <c r="P30" s="389"/>
      <c r="Q30" s="389"/>
      <c r="R30" s="389"/>
      <c r="S30" s="389"/>
      <c r="T30" s="389"/>
      <c r="U30" s="389"/>
      <c r="V30" s="389"/>
      <c r="W30" s="389"/>
      <c r="X30" s="1058"/>
      <c r="Y30" s="807" t="s">
        <v>87</v>
      </c>
      <c r="Z30" s="405"/>
      <c r="AA30" s="405"/>
      <c r="AB30" s="405"/>
      <c r="AC30" s="406"/>
      <c r="AD30" s="407"/>
      <c r="AE30" s="407"/>
      <c r="AF30" s="406"/>
      <c r="AG30" s="406"/>
      <c r="AH30" s="406"/>
      <c r="AI30" s="409"/>
      <c r="AJ30" s="409"/>
      <c r="AK30" s="409"/>
      <c r="AL30" s="409"/>
      <c r="AM30" s="409"/>
      <c r="AN30" s="407"/>
      <c r="AO30" s="1082"/>
      <c r="AP30" s="807" t="s">
        <v>87</v>
      </c>
      <c r="AQ30" s="413"/>
      <c r="AR30" s="405"/>
      <c r="AS30" s="405"/>
      <c r="AT30" s="405"/>
      <c r="AU30" s="408"/>
      <c r="AV30" s="405"/>
      <c r="AW30" s="405"/>
      <c r="AX30" s="405"/>
      <c r="AY30" s="407"/>
      <c r="AZ30" s="407"/>
      <c r="BA30" s="407"/>
      <c r="BB30" s="407"/>
      <c r="BC30" s="406"/>
      <c r="BD30" s="406"/>
      <c r="BE30" s="406"/>
      <c r="BF30" s="406"/>
      <c r="BG30" s="406"/>
      <c r="BH30" s="406"/>
      <c r="BI30" s="406"/>
      <c r="BJ30" s="406"/>
      <c r="BK30" s="406"/>
      <c r="BL30" s="1102"/>
      <c r="BM30" s="421"/>
      <c r="BN30" s="911"/>
      <c r="BO30" s="912"/>
      <c r="BP30" s="912"/>
      <c r="BQ30" s="912"/>
      <c r="BR30" s="912"/>
      <c r="BS30" s="912"/>
      <c r="BT30" s="912"/>
      <c r="BU30" s="913"/>
    </row>
    <row r="31" spans="1:73" ht="14.25">
      <c r="A31" s="1245"/>
      <c r="B31" s="1246"/>
      <c r="C31" s="1246"/>
      <c r="D31" s="887"/>
      <c r="E31" s="887"/>
      <c r="F31" s="887"/>
      <c r="G31" s="888"/>
      <c r="H31" s="889"/>
      <c r="I31" s="889"/>
      <c r="J31" s="889"/>
      <c r="K31" s="890"/>
      <c r="L31" s="890"/>
      <c r="M31" s="891"/>
      <c r="N31" s="892"/>
      <c r="O31" s="892"/>
      <c r="P31" s="891"/>
      <c r="Q31" s="891"/>
      <c r="R31" s="893"/>
      <c r="S31" s="893"/>
      <c r="T31" s="893"/>
      <c r="U31" s="893"/>
      <c r="V31" s="893"/>
      <c r="W31" s="892"/>
      <c r="X31" s="1072"/>
      <c r="Y31" s="989"/>
      <c r="Z31" s="894"/>
      <c r="AA31" s="895"/>
      <c r="AB31" s="894"/>
      <c r="AC31" s="896"/>
      <c r="AD31" s="895"/>
      <c r="AE31" s="895"/>
      <c r="AF31" s="897"/>
      <c r="AG31" s="897"/>
      <c r="AH31" s="895"/>
      <c r="AI31" s="898"/>
      <c r="AJ31" s="898"/>
      <c r="AK31" s="898"/>
      <c r="AL31" s="898"/>
      <c r="AM31" s="898"/>
      <c r="AN31" s="895"/>
      <c r="AO31" s="1093"/>
      <c r="AP31" s="1245"/>
      <c r="AQ31" s="1246"/>
      <c r="AR31" s="899"/>
      <c r="AS31" s="899"/>
      <c r="AT31" s="899"/>
      <c r="AU31" s="900"/>
      <c r="AV31" s="894"/>
      <c r="AW31" s="895"/>
      <c r="AX31" s="894"/>
      <c r="AY31" s="892"/>
      <c r="AZ31" s="901"/>
      <c r="BA31" s="901"/>
      <c r="BB31" s="892"/>
      <c r="BC31" s="891"/>
      <c r="BD31" s="891"/>
      <c r="BE31" s="891"/>
      <c r="BF31" s="891"/>
      <c r="BG31" s="891"/>
      <c r="BH31" s="893"/>
      <c r="BI31" s="893"/>
      <c r="BJ31" s="893"/>
      <c r="BK31" s="893"/>
      <c r="BL31" s="1110"/>
      <c r="BM31" s="881"/>
      <c r="BN31" s="902"/>
      <c r="BO31" s="903"/>
      <c r="BP31" s="904"/>
      <c r="BQ31" s="904"/>
      <c r="BR31" s="904"/>
      <c r="BS31" s="905"/>
      <c r="BT31" s="905"/>
      <c r="BU31" s="906"/>
    </row>
    <row r="32" spans="1:73" ht="14.25">
      <c r="A32" s="1242" t="s">
        <v>1350</v>
      </c>
      <c r="B32" s="1243"/>
      <c r="C32" s="1244"/>
      <c r="D32" s="1061">
        <v>0.4</v>
      </c>
      <c r="E32" s="1062"/>
      <c r="F32" s="1063"/>
      <c r="G32" s="1064" t="s">
        <v>305</v>
      </c>
      <c r="H32" s="1065">
        <v>40.000000000021011</v>
      </c>
      <c r="I32" s="1065">
        <v>1</v>
      </c>
      <c r="J32" s="1065">
        <v>40.000000000021011</v>
      </c>
      <c r="K32" s="1066">
        <v>1.2350000000000207</v>
      </c>
      <c r="L32" s="1066">
        <v>1.123157036893673</v>
      </c>
      <c r="M32" s="1067">
        <v>1.18</v>
      </c>
      <c r="N32" s="1068">
        <v>0.04</v>
      </c>
      <c r="O32" s="1068">
        <v>0.1</v>
      </c>
      <c r="P32" s="1067">
        <v>1.32</v>
      </c>
      <c r="Q32" s="1067">
        <v>1.08</v>
      </c>
      <c r="R32" s="1069">
        <v>57.02</v>
      </c>
      <c r="S32" s="1069">
        <v>0</v>
      </c>
      <c r="T32" s="1069">
        <v>0</v>
      </c>
      <c r="U32" s="1069">
        <v>0</v>
      </c>
      <c r="V32" s="1069">
        <v>0</v>
      </c>
      <c r="W32" s="1068">
        <v>0</v>
      </c>
      <c r="X32" s="1070">
        <v>0</v>
      </c>
      <c r="Y32" s="1083" t="s">
        <v>318</v>
      </c>
      <c r="Z32" s="1084">
        <v>1.2</v>
      </c>
      <c r="AA32" s="1085" t="s">
        <v>41</v>
      </c>
      <c r="AB32" s="1086">
        <v>1.2</v>
      </c>
      <c r="AC32" s="1087">
        <v>1.2350000000000207</v>
      </c>
      <c r="AD32" s="1088">
        <v>0.04</v>
      </c>
      <c r="AE32" s="1088">
        <v>0.15</v>
      </c>
      <c r="AF32" s="1089">
        <v>1.43</v>
      </c>
      <c r="AG32" s="1089">
        <v>2.2000000000000002</v>
      </c>
      <c r="AH32" s="1088">
        <v>0.92</v>
      </c>
      <c r="AI32" s="1090">
        <v>2.89</v>
      </c>
      <c r="AJ32" s="1090">
        <v>0</v>
      </c>
      <c r="AK32" s="1090">
        <v>0</v>
      </c>
      <c r="AL32" s="1090">
        <v>0</v>
      </c>
      <c r="AM32" s="1090">
        <v>0</v>
      </c>
      <c r="AN32" s="1088">
        <v>0</v>
      </c>
      <c r="AO32" s="1091">
        <v>0</v>
      </c>
      <c r="AP32" s="1242" t="s">
        <v>1350</v>
      </c>
      <c r="AQ32" s="1244">
        <v>0</v>
      </c>
      <c r="AR32" s="1103">
        <v>0.4</v>
      </c>
      <c r="AS32" s="1104"/>
      <c r="AT32" s="1104"/>
      <c r="AU32" s="1105">
        <v>40.000000000021011</v>
      </c>
      <c r="AV32" s="1084">
        <v>1.4</v>
      </c>
      <c r="AW32" s="1085" t="s">
        <v>41</v>
      </c>
      <c r="AX32" s="1086">
        <v>1.4</v>
      </c>
      <c r="AY32" s="1068">
        <v>38.600000000021012</v>
      </c>
      <c r="AZ32" s="1106">
        <v>0.1</v>
      </c>
      <c r="BA32" s="1106"/>
      <c r="BB32" s="1068">
        <v>1.08</v>
      </c>
      <c r="BC32" s="1067">
        <v>7.8</v>
      </c>
      <c r="BD32" s="1107">
        <v>0</v>
      </c>
      <c r="BE32" s="1107"/>
      <c r="BF32" s="1107">
        <v>59.910000000000004</v>
      </c>
      <c r="BG32" s="1107">
        <v>6.98</v>
      </c>
      <c r="BH32" s="1069">
        <v>1.4250000000000207</v>
      </c>
      <c r="BI32" s="1069">
        <v>0</v>
      </c>
      <c r="BJ32" s="1069">
        <v>2.79</v>
      </c>
      <c r="BK32" s="1069">
        <v>0</v>
      </c>
      <c r="BL32" s="1108">
        <v>42.34</v>
      </c>
      <c r="BM32" s="421"/>
      <c r="BN32" s="422" t="s">
        <v>1350</v>
      </c>
      <c r="BO32" s="861" t="s">
        <v>318</v>
      </c>
      <c r="BP32" s="424">
        <v>0.4</v>
      </c>
      <c r="BQ32" s="865" t="s">
        <v>305</v>
      </c>
      <c r="BR32" s="424">
        <v>40.000000000021011</v>
      </c>
      <c r="BS32" s="425">
        <v>1.2350000000000207</v>
      </c>
      <c r="BT32" s="425">
        <v>1.123157036893673</v>
      </c>
      <c r="BU32" s="426"/>
    </row>
    <row r="33" spans="1:73" ht="14.25">
      <c r="A33" s="1242" t="s">
        <v>1351</v>
      </c>
      <c r="B33" s="1243"/>
      <c r="C33" s="1244"/>
      <c r="D33" s="1061">
        <v>0.4</v>
      </c>
      <c r="E33" s="1062"/>
      <c r="F33" s="1063"/>
      <c r="G33" s="1064" t="s">
        <v>305</v>
      </c>
      <c r="H33" s="1065">
        <v>40.000000000021011</v>
      </c>
      <c r="I33" s="1065">
        <v>1</v>
      </c>
      <c r="J33" s="1065">
        <v>40.000000000021011</v>
      </c>
      <c r="K33" s="1066">
        <v>1.5981570368936175</v>
      </c>
      <c r="L33" s="1066">
        <v>1.1455845950070014</v>
      </c>
      <c r="M33" s="1067">
        <v>1.37</v>
      </c>
      <c r="N33" s="1068">
        <v>0.04</v>
      </c>
      <c r="O33" s="1068">
        <v>0.1</v>
      </c>
      <c r="P33" s="1067">
        <v>1.5100000000000002</v>
      </c>
      <c r="Q33" s="1067">
        <v>1.08</v>
      </c>
      <c r="R33" s="1069">
        <v>0</v>
      </c>
      <c r="S33" s="1069">
        <v>64.8</v>
      </c>
      <c r="T33" s="1069">
        <v>0.43</v>
      </c>
      <c r="U33" s="1069">
        <v>0</v>
      </c>
      <c r="V33" s="1069">
        <v>0</v>
      </c>
      <c r="W33" s="1068">
        <v>160.80000000000001</v>
      </c>
      <c r="X33" s="1070">
        <v>0</v>
      </c>
      <c r="Y33" s="1083" t="s">
        <v>319</v>
      </c>
      <c r="Z33" s="1084">
        <v>1.2</v>
      </c>
      <c r="AA33" s="1085" t="s">
        <v>41</v>
      </c>
      <c r="AB33" s="1086">
        <v>1.2</v>
      </c>
      <c r="AC33" s="1087">
        <v>1.5981570368936175</v>
      </c>
      <c r="AD33" s="1088">
        <v>0.04</v>
      </c>
      <c r="AE33" s="1088">
        <v>0.15</v>
      </c>
      <c r="AF33" s="1089">
        <v>1.79</v>
      </c>
      <c r="AG33" s="1089">
        <v>2.2000000000000002</v>
      </c>
      <c r="AH33" s="1088">
        <v>0.92</v>
      </c>
      <c r="AI33" s="1090">
        <v>0</v>
      </c>
      <c r="AJ33" s="1090">
        <v>3.04</v>
      </c>
      <c r="AK33" s="1090">
        <v>0.59</v>
      </c>
      <c r="AL33" s="1090">
        <v>0</v>
      </c>
      <c r="AM33" s="1090">
        <v>0</v>
      </c>
      <c r="AN33" s="1088">
        <v>16.850000000000001</v>
      </c>
      <c r="AO33" s="1091">
        <v>0</v>
      </c>
      <c r="AP33" s="1242" t="s">
        <v>1351</v>
      </c>
      <c r="AQ33" s="1244">
        <v>0</v>
      </c>
      <c r="AR33" s="1103">
        <v>0.4</v>
      </c>
      <c r="AS33" s="1104"/>
      <c r="AT33" s="1104"/>
      <c r="AU33" s="1105">
        <v>40.000000000021011</v>
      </c>
      <c r="AV33" s="1084">
        <v>1.4</v>
      </c>
      <c r="AW33" s="1085" t="s">
        <v>41</v>
      </c>
      <c r="AX33" s="1086">
        <v>1.4</v>
      </c>
      <c r="AY33" s="1068">
        <v>38.600000000021012</v>
      </c>
      <c r="AZ33" s="1106">
        <v>0.1</v>
      </c>
      <c r="BA33" s="1106"/>
      <c r="BB33" s="1068">
        <v>1.08</v>
      </c>
      <c r="BC33" s="1067">
        <v>7.8</v>
      </c>
      <c r="BD33" s="1107">
        <v>0</v>
      </c>
      <c r="BE33" s="1107"/>
      <c r="BF33" s="1107">
        <v>68.860000000000014</v>
      </c>
      <c r="BG33" s="1107">
        <v>6.98</v>
      </c>
      <c r="BH33" s="1069">
        <v>1.7881570368936175</v>
      </c>
      <c r="BI33" s="1069">
        <v>0</v>
      </c>
      <c r="BJ33" s="1069">
        <v>3.5</v>
      </c>
      <c r="BK33" s="1069">
        <v>0</v>
      </c>
      <c r="BL33" s="1108">
        <v>50.58</v>
      </c>
      <c r="BM33" s="421"/>
      <c r="BN33" s="422" t="s">
        <v>1351</v>
      </c>
      <c r="BO33" s="861" t="s">
        <v>319</v>
      </c>
      <c r="BP33" s="424">
        <v>0.4</v>
      </c>
      <c r="BQ33" s="865" t="s">
        <v>305</v>
      </c>
      <c r="BR33" s="424">
        <v>40.000000000021011</v>
      </c>
      <c r="BS33" s="425">
        <v>1.5981570368936175</v>
      </c>
      <c r="BT33" s="425">
        <v>1.1455845950070014</v>
      </c>
      <c r="BU33" s="426"/>
    </row>
    <row r="34" spans="1:73" ht="14.25">
      <c r="A34" s="1242" t="s">
        <v>1352</v>
      </c>
      <c r="B34" s="1243"/>
      <c r="C34" s="1244"/>
      <c r="D34" s="1061">
        <v>0.4</v>
      </c>
      <c r="E34" s="1062"/>
      <c r="F34" s="1063"/>
      <c r="G34" s="1064" t="s">
        <v>306</v>
      </c>
      <c r="H34" s="1065">
        <v>19.999999999967077</v>
      </c>
      <c r="I34" s="1065">
        <v>1</v>
      </c>
      <c r="J34" s="1065">
        <v>19.999999999967077</v>
      </c>
      <c r="K34" s="1066">
        <v>2.2795556018045957</v>
      </c>
      <c r="L34" s="1066">
        <v>0.85000000000000142</v>
      </c>
      <c r="M34" s="1067">
        <v>1.56</v>
      </c>
      <c r="N34" s="1068">
        <v>0.04</v>
      </c>
      <c r="O34" s="1068">
        <v>0.1</v>
      </c>
      <c r="P34" s="1067">
        <v>1.7000000000000002</v>
      </c>
      <c r="Q34" s="1067">
        <v>1.08</v>
      </c>
      <c r="R34" s="1069">
        <v>0</v>
      </c>
      <c r="S34" s="1069">
        <v>32.4</v>
      </c>
      <c r="T34" s="1069">
        <v>4.32</v>
      </c>
      <c r="U34" s="1069">
        <v>0</v>
      </c>
      <c r="V34" s="1069">
        <v>0</v>
      </c>
      <c r="W34" s="1068">
        <v>88</v>
      </c>
      <c r="X34" s="1070">
        <v>0</v>
      </c>
      <c r="Y34" s="1083" t="s">
        <v>320</v>
      </c>
      <c r="Z34" s="1084">
        <v>1.2</v>
      </c>
      <c r="AA34" s="1085" t="s">
        <v>41</v>
      </c>
      <c r="AB34" s="1086">
        <v>1.2</v>
      </c>
      <c r="AC34" s="1087">
        <v>2.2795556018045957</v>
      </c>
      <c r="AD34" s="1088">
        <v>0.04</v>
      </c>
      <c r="AE34" s="1088">
        <v>0.15</v>
      </c>
      <c r="AF34" s="1089">
        <v>2.4700000000000002</v>
      </c>
      <c r="AG34" s="1089">
        <v>2.3000000000000003</v>
      </c>
      <c r="AH34" s="1088">
        <v>0.92</v>
      </c>
      <c r="AI34" s="1090">
        <v>0</v>
      </c>
      <c r="AJ34" s="1090">
        <v>3.17</v>
      </c>
      <c r="AK34" s="1090">
        <v>2.0499999999999998</v>
      </c>
      <c r="AL34" s="1090">
        <v>0</v>
      </c>
      <c r="AM34" s="1090">
        <v>0</v>
      </c>
      <c r="AN34" s="1088">
        <v>21.86</v>
      </c>
      <c r="AO34" s="1091">
        <v>0</v>
      </c>
      <c r="AP34" s="1242" t="s">
        <v>1352</v>
      </c>
      <c r="AQ34" s="1244">
        <v>0</v>
      </c>
      <c r="AR34" s="1103">
        <v>0.4</v>
      </c>
      <c r="AS34" s="1104"/>
      <c r="AT34" s="1104"/>
      <c r="AU34" s="1105">
        <v>19.999999999967077</v>
      </c>
      <c r="AV34" s="1084">
        <v>1.4</v>
      </c>
      <c r="AW34" s="1085" t="s">
        <v>41</v>
      </c>
      <c r="AX34" s="1086">
        <v>1.4</v>
      </c>
      <c r="AY34" s="1068">
        <v>18.599999999967078</v>
      </c>
      <c r="AZ34" s="1106">
        <v>0.1</v>
      </c>
      <c r="BA34" s="1106"/>
      <c r="BB34" s="1068">
        <v>1.08</v>
      </c>
      <c r="BC34" s="1067">
        <v>3.76</v>
      </c>
      <c r="BD34" s="1107">
        <v>0</v>
      </c>
      <c r="BE34" s="1107"/>
      <c r="BF34" s="1107">
        <v>41.94</v>
      </c>
      <c r="BG34" s="1107">
        <v>3.37</v>
      </c>
      <c r="BH34" s="1069">
        <v>2.35</v>
      </c>
      <c r="BI34" s="1069">
        <v>0.16955560180459583</v>
      </c>
      <c r="BJ34" s="1069">
        <v>4.6100000000000003</v>
      </c>
      <c r="BK34" s="1069">
        <v>0.11</v>
      </c>
      <c r="BL34" s="1108">
        <v>30.09</v>
      </c>
      <c r="BM34" s="421"/>
      <c r="BN34" s="422" t="s">
        <v>1352</v>
      </c>
      <c r="BO34" s="861" t="s">
        <v>320</v>
      </c>
      <c r="BP34" s="424">
        <v>0.4</v>
      </c>
      <c r="BQ34" s="865" t="s">
        <v>306</v>
      </c>
      <c r="BR34" s="424">
        <v>19.999999999967077</v>
      </c>
      <c r="BS34" s="425">
        <v>2.2795556018045957</v>
      </c>
      <c r="BT34" s="425">
        <v>0.85000000000000142</v>
      </c>
      <c r="BU34" s="426"/>
    </row>
    <row r="35" spans="1:73" ht="14.25">
      <c r="A35" s="1242" t="s">
        <v>1353</v>
      </c>
      <c r="B35" s="1243"/>
      <c r="C35" s="1244"/>
      <c r="D35" s="1061">
        <v>0.4</v>
      </c>
      <c r="E35" s="1062"/>
      <c r="F35" s="1063"/>
      <c r="G35" s="1064" t="s">
        <v>306</v>
      </c>
      <c r="H35" s="1065">
        <v>19.999999999961013</v>
      </c>
      <c r="I35" s="1065">
        <v>1</v>
      </c>
      <c r="J35" s="1065">
        <v>19.999999999961013</v>
      </c>
      <c r="K35" s="1066">
        <v>2.1450000000000031</v>
      </c>
      <c r="L35" s="1066">
        <v>0.85000000000002274</v>
      </c>
      <c r="M35" s="1067">
        <v>1.5</v>
      </c>
      <c r="N35" s="1068">
        <v>0.04</v>
      </c>
      <c r="O35" s="1068">
        <v>0.1</v>
      </c>
      <c r="P35" s="1067">
        <v>1.6400000000000001</v>
      </c>
      <c r="Q35" s="1067">
        <v>1.08</v>
      </c>
      <c r="R35" s="1069">
        <v>0</v>
      </c>
      <c r="S35" s="1069">
        <v>32.4</v>
      </c>
      <c r="T35" s="1069">
        <v>3.02</v>
      </c>
      <c r="U35" s="1069">
        <v>0</v>
      </c>
      <c r="V35" s="1069">
        <v>0</v>
      </c>
      <c r="W35" s="1068">
        <v>85.6</v>
      </c>
      <c r="X35" s="1070">
        <v>0</v>
      </c>
      <c r="Y35" s="1083" t="s">
        <v>321</v>
      </c>
      <c r="Z35" s="1084">
        <v>1.2</v>
      </c>
      <c r="AA35" s="1085" t="s">
        <v>41</v>
      </c>
      <c r="AB35" s="1086">
        <v>1.2</v>
      </c>
      <c r="AC35" s="1087">
        <v>2.1450000000000031</v>
      </c>
      <c r="AD35" s="1088">
        <v>0.04</v>
      </c>
      <c r="AE35" s="1088">
        <v>0.15</v>
      </c>
      <c r="AF35" s="1089">
        <v>2.34</v>
      </c>
      <c r="AG35" s="1089">
        <v>2.3000000000000003</v>
      </c>
      <c r="AH35" s="1088">
        <v>0.92</v>
      </c>
      <c r="AI35" s="1090">
        <v>0</v>
      </c>
      <c r="AJ35" s="1090">
        <v>3.17</v>
      </c>
      <c r="AK35" s="1090">
        <v>1.78</v>
      </c>
      <c r="AL35" s="1090">
        <v>0</v>
      </c>
      <c r="AM35" s="1090">
        <v>0</v>
      </c>
      <c r="AN35" s="1088">
        <v>20.9</v>
      </c>
      <c r="AO35" s="1091">
        <v>0</v>
      </c>
      <c r="AP35" s="1242" t="s">
        <v>1353</v>
      </c>
      <c r="AQ35" s="1244">
        <v>0</v>
      </c>
      <c r="AR35" s="1103">
        <v>0.4</v>
      </c>
      <c r="AS35" s="1104"/>
      <c r="AT35" s="1104"/>
      <c r="AU35" s="1105">
        <v>19.999999999961013</v>
      </c>
      <c r="AV35" s="1084">
        <v>1.4</v>
      </c>
      <c r="AW35" s="1085" t="s">
        <v>41</v>
      </c>
      <c r="AX35" s="1086">
        <v>1.4</v>
      </c>
      <c r="AY35" s="1068">
        <v>18.599999999961014</v>
      </c>
      <c r="AZ35" s="1106">
        <v>0.1</v>
      </c>
      <c r="BA35" s="1106"/>
      <c r="BB35" s="1068">
        <v>1.08</v>
      </c>
      <c r="BC35" s="1067">
        <v>3.76</v>
      </c>
      <c r="BD35" s="1107">
        <v>0</v>
      </c>
      <c r="BE35" s="1107"/>
      <c r="BF35" s="1107">
        <v>40.370000000000005</v>
      </c>
      <c r="BG35" s="1107">
        <v>3.37</v>
      </c>
      <c r="BH35" s="1069">
        <v>2.35</v>
      </c>
      <c r="BI35" s="1069">
        <v>3.5000000000003251E-2</v>
      </c>
      <c r="BJ35" s="1069">
        <v>4.6100000000000003</v>
      </c>
      <c r="BK35" s="1069">
        <v>0.02</v>
      </c>
      <c r="BL35" s="1108">
        <v>28.61</v>
      </c>
      <c r="BM35" s="421"/>
      <c r="BN35" s="422" t="s">
        <v>1353</v>
      </c>
      <c r="BO35" s="861" t="s">
        <v>321</v>
      </c>
      <c r="BP35" s="424">
        <v>0.4</v>
      </c>
      <c r="BQ35" s="865" t="s">
        <v>306</v>
      </c>
      <c r="BR35" s="424">
        <v>19.999999999961013</v>
      </c>
      <c r="BS35" s="425">
        <v>2.1450000000000031</v>
      </c>
      <c r="BT35" s="425">
        <v>0.85000000000002274</v>
      </c>
      <c r="BU35" s="426"/>
    </row>
    <row r="36" spans="1:73" ht="14.25">
      <c r="A36" s="1242" t="s">
        <v>1354</v>
      </c>
      <c r="B36" s="1243"/>
      <c r="C36" s="1244"/>
      <c r="D36" s="1061">
        <v>0.4</v>
      </c>
      <c r="E36" s="1062"/>
      <c r="F36" s="1063"/>
      <c r="G36" s="1064" t="s">
        <v>306</v>
      </c>
      <c r="H36" s="1065">
        <v>34.990447047065587</v>
      </c>
      <c r="I36" s="1065">
        <v>1</v>
      </c>
      <c r="J36" s="1065">
        <v>34.990447047065587</v>
      </c>
      <c r="K36" s="1066">
        <v>1.900066564757573</v>
      </c>
      <c r="L36" s="1066">
        <v>0.92128847217418297</v>
      </c>
      <c r="M36" s="1067">
        <v>1.41</v>
      </c>
      <c r="N36" s="1068">
        <v>0.04</v>
      </c>
      <c r="O36" s="1068">
        <v>0.1</v>
      </c>
      <c r="P36" s="1067">
        <v>1.55</v>
      </c>
      <c r="Q36" s="1067">
        <v>1.08</v>
      </c>
      <c r="R36" s="1069">
        <v>0</v>
      </c>
      <c r="S36" s="1069">
        <v>56.68</v>
      </c>
      <c r="T36" s="1069">
        <v>1.89</v>
      </c>
      <c r="U36" s="1069">
        <v>0</v>
      </c>
      <c r="V36" s="1069">
        <v>0</v>
      </c>
      <c r="W36" s="1068">
        <v>143.46</v>
      </c>
      <c r="X36" s="1070">
        <v>0</v>
      </c>
      <c r="Y36" s="1083" t="s">
        <v>322</v>
      </c>
      <c r="Z36" s="1084">
        <v>1.2</v>
      </c>
      <c r="AA36" s="1085" t="s">
        <v>41</v>
      </c>
      <c r="AB36" s="1086">
        <v>1.2</v>
      </c>
      <c r="AC36" s="1087">
        <v>1.900066564757573</v>
      </c>
      <c r="AD36" s="1088">
        <v>0.04</v>
      </c>
      <c r="AE36" s="1088">
        <v>0.15</v>
      </c>
      <c r="AF36" s="1089">
        <v>2.09</v>
      </c>
      <c r="AG36" s="1089">
        <v>2.2000000000000002</v>
      </c>
      <c r="AH36" s="1088">
        <v>0.92</v>
      </c>
      <c r="AI36" s="1090">
        <v>0</v>
      </c>
      <c r="AJ36" s="1090">
        <v>3.04</v>
      </c>
      <c r="AK36" s="1090">
        <v>1.19</v>
      </c>
      <c r="AL36" s="1090">
        <v>0</v>
      </c>
      <c r="AM36" s="1090">
        <v>0</v>
      </c>
      <c r="AN36" s="1088">
        <v>19.059999999999999</v>
      </c>
      <c r="AO36" s="1091">
        <v>0</v>
      </c>
      <c r="AP36" s="1242" t="s">
        <v>1354</v>
      </c>
      <c r="AQ36" s="1244">
        <v>0</v>
      </c>
      <c r="AR36" s="1103">
        <v>0.4</v>
      </c>
      <c r="AS36" s="1104"/>
      <c r="AT36" s="1104"/>
      <c r="AU36" s="1105">
        <v>34.990447047065587</v>
      </c>
      <c r="AV36" s="1084">
        <v>1.4</v>
      </c>
      <c r="AW36" s="1085" t="s">
        <v>41</v>
      </c>
      <c r="AX36" s="1086">
        <v>1.4</v>
      </c>
      <c r="AY36" s="1068">
        <v>33.590447047065588</v>
      </c>
      <c r="AZ36" s="1106">
        <v>0.1</v>
      </c>
      <c r="BA36" s="1106"/>
      <c r="BB36" s="1068">
        <v>1.08</v>
      </c>
      <c r="BC36" s="1067">
        <v>6.79</v>
      </c>
      <c r="BD36" s="1107">
        <v>0</v>
      </c>
      <c r="BE36" s="1107"/>
      <c r="BF36" s="1107">
        <v>62.8</v>
      </c>
      <c r="BG36" s="1107">
        <v>6.08</v>
      </c>
      <c r="BH36" s="1069">
        <v>2.0900665647575729</v>
      </c>
      <c r="BI36" s="1069">
        <v>0</v>
      </c>
      <c r="BJ36" s="1069">
        <v>4.0999999999999996</v>
      </c>
      <c r="BK36" s="1069">
        <v>0</v>
      </c>
      <c r="BL36" s="1108">
        <v>45.83</v>
      </c>
      <c r="BM36" s="421"/>
      <c r="BN36" s="422" t="s">
        <v>1354</v>
      </c>
      <c r="BO36" s="861" t="s">
        <v>322</v>
      </c>
      <c r="BP36" s="424">
        <v>0.4</v>
      </c>
      <c r="BQ36" s="865" t="s">
        <v>306</v>
      </c>
      <c r="BR36" s="424">
        <v>34.990447047065587</v>
      </c>
      <c r="BS36" s="425">
        <v>1.900066564757573</v>
      </c>
      <c r="BT36" s="425">
        <v>0.92128847217418297</v>
      </c>
      <c r="BU36" s="426"/>
    </row>
    <row r="37" spans="1:73" ht="14.25">
      <c r="A37" s="1242" t="s">
        <v>1355</v>
      </c>
      <c r="B37" s="1243"/>
      <c r="C37" s="1244"/>
      <c r="D37" s="1061">
        <v>0.4</v>
      </c>
      <c r="E37" s="1062"/>
      <c r="F37" s="1063"/>
      <c r="G37" s="1064" t="s">
        <v>306</v>
      </c>
      <c r="H37" s="1065">
        <v>9.4275208542124922</v>
      </c>
      <c r="I37" s="1065">
        <v>1</v>
      </c>
      <c r="J37" s="1065">
        <v>9.4275208542124922</v>
      </c>
      <c r="K37" s="1066">
        <v>0.92128847217418297</v>
      </c>
      <c r="L37" s="1066">
        <v>0.88316243404801043</v>
      </c>
      <c r="M37" s="1067">
        <v>0.9</v>
      </c>
      <c r="N37" s="1068">
        <v>0.04</v>
      </c>
      <c r="O37" s="1068">
        <v>0.1</v>
      </c>
      <c r="P37" s="1067">
        <v>1.04</v>
      </c>
      <c r="Q37" s="1067">
        <v>1.08</v>
      </c>
      <c r="R37" s="1069">
        <v>10.59</v>
      </c>
      <c r="S37" s="1069">
        <v>0</v>
      </c>
      <c r="T37" s="1069">
        <v>0</v>
      </c>
      <c r="U37" s="1069">
        <v>0</v>
      </c>
      <c r="V37" s="1069">
        <v>0</v>
      </c>
      <c r="W37" s="1068">
        <v>0</v>
      </c>
      <c r="X37" s="1070">
        <v>0</v>
      </c>
      <c r="Y37" s="1083" t="s">
        <v>323</v>
      </c>
      <c r="Z37" s="1084">
        <v>1.2</v>
      </c>
      <c r="AA37" s="1085" t="s">
        <v>41</v>
      </c>
      <c r="AB37" s="1086">
        <v>1.2</v>
      </c>
      <c r="AC37" s="1087">
        <v>0.92128847217418297</v>
      </c>
      <c r="AD37" s="1088">
        <v>0.04</v>
      </c>
      <c r="AE37" s="1088">
        <v>0.15</v>
      </c>
      <c r="AF37" s="1089">
        <v>1.1100000000000001</v>
      </c>
      <c r="AG37" s="1089">
        <v>2.2000000000000002</v>
      </c>
      <c r="AH37" s="1088">
        <v>0.92</v>
      </c>
      <c r="AI37" s="1090">
        <v>2.25</v>
      </c>
      <c r="AJ37" s="1090">
        <v>0</v>
      </c>
      <c r="AK37" s="1090">
        <v>0</v>
      </c>
      <c r="AL37" s="1090">
        <v>0</v>
      </c>
      <c r="AM37" s="1090">
        <v>0</v>
      </c>
      <c r="AN37" s="1088">
        <v>0</v>
      </c>
      <c r="AO37" s="1091">
        <v>0</v>
      </c>
      <c r="AP37" s="1242" t="s">
        <v>1355</v>
      </c>
      <c r="AQ37" s="1244">
        <v>0</v>
      </c>
      <c r="AR37" s="1103">
        <v>0.4</v>
      </c>
      <c r="AS37" s="1104"/>
      <c r="AT37" s="1104"/>
      <c r="AU37" s="1105">
        <v>9.4275208542124922</v>
      </c>
      <c r="AV37" s="1084">
        <v>1.4</v>
      </c>
      <c r="AW37" s="1085" t="s">
        <v>41</v>
      </c>
      <c r="AX37" s="1086">
        <v>1.4</v>
      </c>
      <c r="AY37" s="1068">
        <v>8.0275208542124918</v>
      </c>
      <c r="AZ37" s="1106">
        <v>0.1</v>
      </c>
      <c r="BA37" s="1106"/>
      <c r="BB37" s="1068">
        <v>1.08</v>
      </c>
      <c r="BC37" s="1067">
        <v>1.62</v>
      </c>
      <c r="BD37" s="1107">
        <v>0</v>
      </c>
      <c r="BE37" s="1107"/>
      <c r="BF37" s="1107">
        <v>12.84</v>
      </c>
      <c r="BG37" s="1107">
        <v>1.45</v>
      </c>
      <c r="BH37" s="1069">
        <v>1.1112884721741829</v>
      </c>
      <c r="BI37" s="1069">
        <v>0</v>
      </c>
      <c r="BJ37" s="1069">
        <v>2.1800000000000002</v>
      </c>
      <c r="BK37" s="1069">
        <v>0</v>
      </c>
      <c r="BL37" s="1108">
        <v>7.59</v>
      </c>
      <c r="BM37" s="421"/>
      <c r="BN37" s="422" t="s">
        <v>1355</v>
      </c>
      <c r="BO37" s="861" t="s">
        <v>323</v>
      </c>
      <c r="BP37" s="424">
        <v>0.4</v>
      </c>
      <c r="BQ37" s="865" t="s">
        <v>306</v>
      </c>
      <c r="BR37" s="424">
        <v>9.4275208542124922</v>
      </c>
      <c r="BS37" s="425">
        <v>0.92128847217418297</v>
      </c>
      <c r="BT37" s="425">
        <v>0.88316243404801043</v>
      </c>
      <c r="BU37" s="426"/>
    </row>
    <row r="38" spans="1:73" ht="14.25">
      <c r="A38" s="1240"/>
      <c r="B38" s="1241"/>
      <c r="C38" s="1241"/>
      <c r="D38" s="866"/>
      <c r="E38" s="866"/>
      <c r="F38" s="866"/>
      <c r="G38" s="867"/>
      <c r="H38" s="868"/>
      <c r="I38" s="868"/>
      <c r="J38" s="868"/>
      <c r="K38" s="869"/>
      <c r="L38" s="869"/>
      <c r="M38" s="870"/>
      <c r="N38" s="871"/>
      <c r="O38" s="871"/>
      <c r="P38" s="870"/>
      <c r="Q38" s="870"/>
      <c r="R38" s="872"/>
      <c r="S38" s="872"/>
      <c r="T38" s="872"/>
      <c r="U38" s="872"/>
      <c r="V38" s="872"/>
      <c r="W38" s="871"/>
      <c r="X38" s="1071"/>
      <c r="Y38" s="987"/>
      <c r="Z38" s="873"/>
      <c r="AA38" s="874"/>
      <c r="AB38" s="873"/>
      <c r="AC38" s="875"/>
      <c r="AD38" s="874"/>
      <c r="AE38" s="874"/>
      <c r="AF38" s="876"/>
      <c r="AG38" s="876"/>
      <c r="AH38" s="874"/>
      <c r="AI38" s="877"/>
      <c r="AJ38" s="877"/>
      <c r="AK38" s="877"/>
      <c r="AL38" s="877"/>
      <c r="AM38" s="877"/>
      <c r="AN38" s="874"/>
      <c r="AO38" s="1092"/>
      <c r="AP38" s="1240"/>
      <c r="AQ38" s="1241"/>
      <c r="AR38" s="878"/>
      <c r="AS38" s="878"/>
      <c r="AT38" s="878"/>
      <c r="AU38" s="879"/>
      <c r="AV38" s="873"/>
      <c r="AW38" s="874"/>
      <c r="AX38" s="873"/>
      <c r="AY38" s="871"/>
      <c r="AZ38" s="880"/>
      <c r="BA38" s="880"/>
      <c r="BB38" s="871"/>
      <c r="BC38" s="870"/>
      <c r="BD38" s="870"/>
      <c r="BE38" s="870"/>
      <c r="BF38" s="870"/>
      <c r="BG38" s="870"/>
      <c r="BH38" s="872"/>
      <c r="BI38" s="872"/>
      <c r="BJ38" s="872"/>
      <c r="BK38" s="872"/>
      <c r="BL38" s="1109"/>
      <c r="BM38" s="881"/>
      <c r="BN38" s="882"/>
      <c r="BO38" s="883"/>
      <c r="BP38" s="884"/>
      <c r="BQ38" s="884"/>
      <c r="BR38" s="884"/>
      <c r="BS38" s="885"/>
      <c r="BT38" s="885"/>
      <c r="BU38" s="886"/>
    </row>
    <row r="39" spans="1:73" ht="14.25">
      <c r="A39" s="907" t="s">
        <v>88</v>
      </c>
      <c r="B39" s="387"/>
      <c r="C39" s="389"/>
      <c r="D39" s="389"/>
      <c r="E39" s="389"/>
      <c r="F39" s="389"/>
      <c r="G39" s="389"/>
      <c r="H39" s="389"/>
      <c r="I39" s="389"/>
      <c r="J39" s="389"/>
      <c r="K39" s="389"/>
      <c r="L39" s="389"/>
      <c r="M39" s="389"/>
      <c r="N39" s="389"/>
      <c r="O39" s="389"/>
      <c r="P39" s="389"/>
      <c r="Q39" s="389"/>
      <c r="R39" s="389"/>
      <c r="S39" s="389"/>
      <c r="T39" s="389"/>
      <c r="U39" s="389"/>
      <c r="V39" s="389"/>
      <c r="W39" s="389"/>
      <c r="X39" s="1058"/>
      <c r="Y39" s="807" t="s">
        <v>88</v>
      </c>
      <c r="Z39" s="405"/>
      <c r="AA39" s="405"/>
      <c r="AB39" s="405"/>
      <c r="AC39" s="406"/>
      <c r="AD39" s="407"/>
      <c r="AE39" s="407"/>
      <c r="AF39" s="406"/>
      <c r="AG39" s="406"/>
      <c r="AH39" s="406"/>
      <c r="AI39" s="409"/>
      <c r="AJ39" s="409"/>
      <c r="AK39" s="409"/>
      <c r="AL39" s="409"/>
      <c r="AM39" s="409"/>
      <c r="AN39" s="407"/>
      <c r="AO39" s="1082"/>
      <c r="AP39" s="807" t="s">
        <v>88</v>
      </c>
      <c r="AQ39" s="413"/>
      <c r="AR39" s="405"/>
      <c r="AS39" s="405"/>
      <c r="AT39" s="405"/>
      <c r="AU39" s="408"/>
      <c r="AV39" s="405"/>
      <c r="AW39" s="405"/>
      <c r="AX39" s="405"/>
      <c r="AY39" s="407"/>
      <c r="AZ39" s="407"/>
      <c r="BA39" s="407"/>
      <c r="BB39" s="407"/>
      <c r="BC39" s="406"/>
      <c r="BD39" s="406"/>
      <c r="BE39" s="406"/>
      <c r="BF39" s="406"/>
      <c r="BG39" s="406"/>
      <c r="BH39" s="406"/>
      <c r="BI39" s="406"/>
      <c r="BJ39" s="406"/>
      <c r="BK39" s="406"/>
      <c r="BL39" s="1102"/>
      <c r="BM39" s="421"/>
      <c r="BN39" s="911"/>
      <c r="BO39" s="912"/>
      <c r="BP39" s="912"/>
      <c r="BQ39" s="912"/>
      <c r="BR39" s="912"/>
      <c r="BS39" s="912"/>
      <c r="BT39" s="912"/>
      <c r="BU39" s="913"/>
    </row>
    <row r="40" spans="1:73" ht="14.25">
      <c r="A40" s="1245"/>
      <c r="B40" s="1246"/>
      <c r="C40" s="1246"/>
      <c r="D40" s="887"/>
      <c r="E40" s="887"/>
      <c r="F40" s="887"/>
      <c r="G40" s="888"/>
      <c r="H40" s="889"/>
      <c r="I40" s="889"/>
      <c r="J40" s="889"/>
      <c r="K40" s="890"/>
      <c r="L40" s="890"/>
      <c r="M40" s="891"/>
      <c r="N40" s="892"/>
      <c r="O40" s="892"/>
      <c r="P40" s="891"/>
      <c r="Q40" s="891"/>
      <c r="R40" s="893"/>
      <c r="S40" s="893"/>
      <c r="T40" s="893"/>
      <c r="U40" s="893"/>
      <c r="V40" s="893"/>
      <c r="W40" s="892"/>
      <c r="X40" s="1072"/>
      <c r="Y40" s="989"/>
      <c r="Z40" s="894"/>
      <c r="AA40" s="895"/>
      <c r="AB40" s="894"/>
      <c r="AC40" s="896"/>
      <c r="AD40" s="895"/>
      <c r="AE40" s="895"/>
      <c r="AF40" s="897"/>
      <c r="AG40" s="897"/>
      <c r="AH40" s="895"/>
      <c r="AI40" s="898"/>
      <c r="AJ40" s="898"/>
      <c r="AK40" s="898"/>
      <c r="AL40" s="898"/>
      <c r="AM40" s="898"/>
      <c r="AN40" s="895"/>
      <c r="AO40" s="1093"/>
      <c r="AP40" s="1245"/>
      <c r="AQ40" s="1246"/>
      <c r="AR40" s="899"/>
      <c r="AS40" s="899"/>
      <c r="AT40" s="899"/>
      <c r="AU40" s="900"/>
      <c r="AV40" s="894"/>
      <c r="AW40" s="895"/>
      <c r="AX40" s="894"/>
      <c r="AY40" s="892"/>
      <c r="AZ40" s="901"/>
      <c r="BA40" s="901"/>
      <c r="BB40" s="892"/>
      <c r="BC40" s="891"/>
      <c r="BD40" s="891"/>
      <c r="BE40" s="891"/>
      <c r="BF40" s="891"/>
      <c r="BG40" s="891"/>
      <c r="BH40" s="893"/>
      <c r="BI40" s="893"/>
      <c r="BJ40" s="893"/>
      <c r="BK40" s="893"/>
      <c r="BL40" s="1110"/>
      <c r="BM40" s="881"/>
      <c r="BN40" s="902"/>
      <c r="BO40" s="903"/>
      <c r="BP40" s="904"/>
      <c r="BQ40" s="904"/>
      <c r="BR40" s="904"/>
      <c r="BS40" s="905"/>
      <c r="BT40" s="905"/>
      <c r="BU40" s="906"/>
    </row>
    <row r="41" spans="1:73" ht="14.25">
      <c r="A41" s="1242" t="s">
        <v>920</v>
      </c>
      <c r="B41" s="1243"/>
      <c r="C41" s="1244"/>
      <c r="D41" s="1061">
        <v>0.4</v>
      </c>
      <c r="E41" s="1062"/>
      <c r="F41" s="1063"/>
      <c r="G41" s="1064" t="s">
        <v>305</v>
      </c>
      <c r="H41" s="1065">
        <v>20.000000000010505</v>
      </c>
      <c r="I41" s="1065">
        <v>1</v>
      </c>
      <c r="J41" s="1065">
        <v>20.000000000010505</v>
      </c>
      <c r="K41" s="1066">
        <v>1.3572262423235983</v>
      </c>
      <c r="L41" s="1066">
        <v>1.2500000000000071</v>
      </c>
      <c r="M41" s="1067">
        <v>1.3</v>
      </c>
      <c r="N41" s="1068">
        <v>0.04</v>
      </c>
      <c r="O41" s="1068">
        <v>0.1</v>
      </c>
      <c r="P41" s="1067">
        <v>1.4400000000000002</v>
      </c>
      <c r="Q41" s="1067">
        <v>1.08</v>
      </c>
      <c r="R41" s="1069">
        <v>31.1</v>
      </c>
      <c r="S41" s="1069">
        <v>0</v>
      </c>
      <c r="T41" s="1069">
        <v>0</v>
      </c>
      <c r="U41" s="1069">
        <v>0</v>
      </c>
      <c r="V41" s="1069">
        <v>0</v>
      </c>
      <c r="W41" s="1068">
        <v>0</v>
      </c>
      <c r="X41" s="1070">
        <v>0</v>
      </c>
      <c r="Y41" s="1083" t="s">
        <v>324</v>
      </c>
      <c r="Z41" s="1084">
        <v>1.2</v>
      </c>
      <c r="AA41" s="1085" t="s">
        <v>41</v>
      </c>
      <c r="AB41" s="1086">
        <v>1.2</v>
      </c>
      <c r="AC41" s="1087">
        <v>1.3572262423235983</v>
      </c>
      <c r="AD41" s="1088">
        <v>0.04</v>
      </c>
      <c r="AE41" s="1088">
        <v>0.15</v>
      </c>
      <c r="AF41" s="1089">
        <v>1.55</v>
      </c>
      <c r="AG41" s="1089">
        <v>2.2000000000000002</v>
      </c>
      <c r="AH41" s="1088">
        <v>0.92</v>
      </c>
      <c r="AI41" s="1090">
        <v>0</v>
      </c>
      <c r="AJ41" s="1090">
        <v>3.04</v>
      </c>
      <c r="AK41" s="1090">
        <v>0.1</v>
      </c>
      <c r="AL41" s="1090">
        <v>0</v>
      </c>
      <c r="AM41" s="1090">
        <v>0</v>
      </c>
      <c r="AN41" s="1088">
        <v>15.09</v>
      </c>
      <c r="AO41" s="1091">
        <v>0</v>
      </c>
      <c r="AP41" s="1242" t="s">
        <v>920</v>
      </c>
      <c r="AQ41" s="1244">
        <v>0</v>
      </c>
      <c r="AR41" s="1103">
        <v>0.4</v>
      </c>
      <c r="AS41" s="1104"/>
      <c r="AT41" s="1104"/>
      <c r="AU41" s="1105">
        <v>20.000000000010505</v>
      </c>
      <c r="AV41" s="1084">
        <v>1.4</v>
      </c>
      <c r="AW41" s="1085" t="s">
        <v>41</v>
      </c>
      <c r="AX41" s="1086">
        <v>1.4</v>
      </c>
      <c r="AY41" s="1068">
        <v>18.600000000010507</v>
      </c>
      <c r="AZ41" s="1106">
        <v>0.1</v>
      </c>
      <c r="BA41" s="1106"/>
      <c r="BB41" s="1068">
        <v>1.08</v>
      </c>
      <c r="BC41" s="1067">
        <v>3.76</v>
      </c>
      <c r="BD41" s="1107">
        <v>0</v>
      </c>
      <c r="BE41" s="1107"/>
      <c r="BF41" s="1107">
        <v>34.24</v>
      </c>
      <c r="BG41" s="1107">
        <v>3.37</v>
      </c>
      <c r="BH41" s="1069">
        <v>1.5472262423235983</v>
      </c>
      <c r="BI41" s="1069">
        <v>0</v>
      </c>
      <c r="BJ41" s="1069">
        <v>3.03</v>
      </c>
      <c r="BK41" s="1069">
        <v>0</v>
      </c>
      <c r="BL41" s="1108">
        <v>24.08</v>
      </c>
      <c r="BM41" s="421"/>
      <c r="BN41" s="422" t="s">
        <v>920</v>
      </c>
      <c r="BO41" s="861" t="s">
        <v>324</v>
      </c>
      <c r="BP41" s="424">
        <v>0.4</v>
      </c>
      <c r="BQ41" s="865" t="s">
        <v>305</v>
      </c>
      <c r="BR41" s="424">
        <v>20.000000000010505</v>
      </c>
      <c r="BS41" s="425">
        <v>1.3572262423235983</v>
      </c>
      <c r="BT41" s="425">
        <v>1.2500000000000071</v>
      </c>
      <c r="BU41" s="426"/>
    </row>
    <row r="42" spans="1:73" ht="14.25">
      <c r="A42" s="1242" t="s">
        <v>917</v>
      </c>
      <c r="B42" s="1243"/>
      <c r="C42" s="1244"/>
      <c r="D42" s="1061">
        <v>0.4</v>
      </c>
      <c r="E42" s="1062"/>
      <c r="F42" s="1063"/>
      <c r="G42" s="1064" t="s">
        <v>305</v>
      </c>
      <c r="H42" s="1065">
        <v>20.000000000010505</v>
      </c>
      <c r="I42" s="1065">
        <v>1</v>
      </c>
      <c r="J42" s="1065">
        <v>20.000000000010505</v>
      </c>
      <c r="K42" s="1066">
        <v>1.3680896380117389</v>
      </c>
      <c r="L42" s="1066">
        <v>1.1000000000000014</v>
      </c>
      <c r="M42" s="1067">
        <v>1.23</v>
      </c>
      <c r="N42" s="1068">
        <v>0.04</v>
      </c>
      <c r="O42" s="1068">
        <v>0.1</v>
      </c>
      <c r="P42" s="1067">
        <v>1.37</v>
      </c>
      <c r="Q42" s="1067">
        <v>1.08</v>
      </c>
      <c r="R42" s="1069">
        <v>29.59</v>
      </c>
      <c r="S42" s="1069">
        <v>0</v>
      </c>
      <c r="T42" s="1069">
        <v>0</v>
      </c>
      <c r="U42" s="1069">
        <v>0</v>
      </c>
      <c r="V42" s="1069">
        <v>0</v>
      </c>
      <c r="W42" s="1068">
        <v>0</v>
      </c>
      <c r="X42" s="1070">
        <v>0</v>
      </c>
      <c r="Y42" s="1083" t="s">
        <v>325</v>
      </c>
      <c r="Z42" s="1084">
        <v>1.2</v>
      </c>
      <c r="AA42" s="1085" t="s">
        <v>41</v>
      </c>
      <c r="AB42" s="1086">
        <v>1.2</v>
      </c>
      <c r="AC42" s="1087">
        <v>1.3680896380117389</v>
      </c>
      <c r="AD42" s="1088">
        <v>0.04</v>
      </c>
      <c r="AE42" s="1088">
        <v>0.15</v>
      </c>
      <c r="AF42" s="1089">
        <v>1.56</v>
      </c>
      <c r="AG42" s="1089">
        <v>2.2000000000000002</v>
      </c>
      <c r="AH42" s="1088">
        <v>0.92</v>
      </c>
      <c r="AI42" s="1090">
        <v>0</v>
      </c>
      <c r="AJ42" s="1090">
        <v>3.04</v>
      </c>
      <c r="AK42" s="1090">
        <v>0.12</v>
      </c>
      <c r="AL42" s="1090">
        <v>0</v>
      </c>
      <c r="AM42" s="1090">
        <v>0</v>
      </c>
      <c r="AN42" s="1088">
        <v>15.16</v>
      </c>
      <c r="AO42" s="1091">
        <v>0</v>
      </c>
      <c r="AP42" s="1242" t="s">
        <v>917</v>
      </c>
      <c r="AQ42" s="1244">
        <v>0</v>
      </c>
      <c r="AR42" s="1103">
        <v>0.4</v>
      </c>
      <c r="AS42" s="1104"/>
      <c r="AT42" s="1104"/>
      <c r="AU42" s="1105">
        <v>20.000000000010505</v>
      </c>
      <c r="AV42" s="1084">
        <v>1.4</v>
      </c>
      <c r="AW42" s="1085" t="s">
        <v>41</v>
      </c>
      <c r="AX42" s="1086">
        <v>1.4</v>
      </c>
      <c r="AY42" s="1068">
        <v>18.600000000010507</v>
      </c>
      <c r="AZ42" s="1106">
        <v>0.1</v>
      </c>
      <c r="BA42" s="1106"/>
      <c r="BB42" s="1068">
        <v>1.08</v>
      </c>
      <c r="BC42" s="1067">
        <v>3.76</v>
      </c>
      <c r="BD42" s="1107">
        <v>0</v>
      </c>
      <c r="BE42" s="1107"/>
      <c r="BF42" s="1107">
        <v>32.75</v>
      </c>
      <c r="BG42" s="1107">
        <v>3.37</v>
      </c>
      <c r="BH42" s="1069">
        <v>1.5580896380117388</v>
      </c>
      <c r="BI42" s="1069">
        <v>0</v>
      </c>
      <c r="BJ42" s="1069">
        <v>3.05</v>
      </c>
      <c r="BK42" s="1069">
        <v>0</v>
      </c>
      <c r="BL42" s="1108">
        <v>22.57</v>
      </c>
      <c r="BM42" s="421"/>
      <c r="BN42" s="422" t="s">
        <v>917</v>
      </c>
      <c r="BO42" s="861" t="s">
        <v>325</v>
      </c>
      <c r="BP42" s="424">
        <v>0.4</v>
      </c>
      <c r="BQ42" s="865" t="s">
        <v>305</v>
      </c>
      <c r="BR42" s="424">
        <v>20.000000000010505</v>
      </c>
      <c r="BS42" s="425">
        <v>1.3680896380117389</v>
      </c>
      <c r="BT42" s="425">
        <v>1.1000000000000014</v>
      </c>
      <c r="BU42" s="426"/>
    </row>
    <row r="43" spans="1:73" ht="14.25">
      <c r="A43" s="1242" t="s">
        <v>918</v>
      </c>
      <c r="B43" s="1243"/>
      <c r="C43" s="1244"/>
      <c r="D43" s="1061">
        <v>0.4</v>
      </c>
      <c r="E43" s="1062"/>
      <c r="F43" s="1063"/>
      <c r="G43" s="1064" t="s">
        <v>305</v>
      </c>
      <c r="H43" s="1065">
        <v>14.000000000023766</v>
      </c>
      <c r="I43" s="1065">
        <v>1</v>
      </c>
      <c r="J43" s="1065">
        <v>14.000000000023766</v>
      </c>
      <c r="K43" s="1066">
        <v>1.1000000000000014</v>
      </c>
      <c r="L43" s="1066">
        <v>1</v>
      </c>
      <c r="M43" s="1067">
        <v>1.05</v>
      </c>
      <c r="N43" s="1068">
        <v>0.04</v>
      </c>
      <c r="O43" s="1068">
        <v>0.1</v>
      </c>
      <c r="P43" s="1067">
        <v>1.1900000000000002</v>
      </c>
      <c r="Q43" s="1067">
        <v>1.08</v>
      </c>
      <c r="R43" s="1069">
        <v>17.989999999999998</v>
      </c>
      <c r="S43" s="1069">
        <v>0</v>
      </c>
      <c r="T43" s="1069">
        <v>0</v>
      </c>
      <c r="U43" s="1069">
        <v>0</v>
      </c>
      <c r="V43" s="1069">
        <v>0</v>
      </c>
      <c r="W43" s="1068">
        <v>0</v>
      </c>
      <c r="X43" s="1070">
        <v>0</v>
      </c>
      <c r="Y43" s="1083" t="s">
        <v>326</v>
      </c>
      <c r="Z43" s="1084">
        <v>1.2</v>
      </c>
      <c r="AA43" s="1085" t="s">
        <v>41</v>
      </c>
      <c r="AB43" s="1086">
        <v>1.2</v>
      </c>
      <c r="AC43" s="1087">
        <v>1.1000000000000014</v>
      </c>
      <c r="AD43" s="1088">
        <v>0.04</v>
      </c>
      <c r="AE43" s="1088">
        <v>0.15</v>
      </c>
      <c r="AF43" s="1089">
        <v>1.29</v>
      </c>
      <c r="AG43" s="1089">
        <v>2.2000000000000002</v>
      </c>
      <c r="AH43" s="1088">
        <v>0.92</v>
      </c>
      <c r="AI43" s="1090">
        <v>2.61</v>
      </c>
      <c r="AJ43" s="1090">
        <v>0</v>
      </c>
      <c r="AK43" s="1090">
        <v>0</v>
      </c>
      <c r="AL43" s="1090">
        <v>0</v>
      </c>
      <c r="AM43" s="1090">
        <v>0</v>
      </c>
      <c r="AN43" s="1088">
        <v>0</v>
      </c>
      <c r="AO43" s="1091">
        <v>0</v>
      </c>
      <c r="AP43" s="1242" t="s">
        <v>918</v>
      </c>
      <c r="AQ43" s="1244">
        <v>0</v>
      </c>
      <c r="AR43" s="1103">
        <v>0.4</v>
      </c>
      <c r="AS43" s="1104"/>
      <c r="AT43" s="1104"/>
      <c r="AU43" s="1105">
        <v>14.000000000023766</v>
      </c>
      <c r="AV43" s="1084">
        <v>1.4</v>
      </c>
      <c r="AW43" s="1085" t="s">
        <v>41</v>
      </c>
      <c r="AX43" s="1086">
        <v>1.4</v>
      </c>
      <c r="AY43" s="1068">
        <v>12.600000000023766</v>
      </c>
      <c r="AZ43" s="1106">
        <v>0.1</v>
      </c>
      <c r="BA43" s="1106"/>
      <c r="BB43" s="1068">
        <v>1.08</v>
      </c>
      <c r="BC43" s="1067">
        <v>2.5499999999999998</v>
      </c>
      <c r="BD43" s="1107">
        <v>0</v>
      </c>
      <c r="BE43" s="1107"/>
      <c r="BF43" s="1107">
        <v>20.599999999999998</v>
      </c>
      <c r="BG43" s="1107">
        <v>2.2799999999999998</v>
      </c>
      <c r="BH43" s="1069">
        <v>1.2900000000000014</v>
      </c>
      <c r="BI43" s="1069">
        <v>0</v>
      </c>
      <c r="BJ43" s="1069">
        <v>2.5299999999999998</v>
      </c>
      <c r="BK43" s="1069">
        <v>0</v>
      </c>
      <c r="BL43" s="1108">
        <v>13.24</v>
      </c>
      <c r="BM43" s="421"/>
      <c r="BN43" s="422" t="s">
        <v>918</v>
      </c>
      <c r="BO43" s="861" t="s">
        <v>326</v>
      </c>
      <c r="BP43" s="424">
        <v>0.4</v>
      </c>
      <c r="BQ43" s="865" t="s">
        <v>305</v>
      </c>
      <c r="BR43" s="424">
        <v>14.000000000023766</v>
      </c>
      <c r="BS43" s="425">
        <v>1.1000000000000014</v>
      </c>
      <c r="BT43" s="425">
        <v>1</v>
      </c>
      <c r="BU43" s="426"/>
    </row>
    <row r="44" spans="1:73" ht="14.25">
      <c r="A44" s="1242" t="s">
        <v>919</v>
      </c>
      <c r="B44" s="1243"/>
      <c r="C44" s="1244"/>
      <c r="D44" s="1061">
        <v>0.4</v>
      </c>
      <c r="E44" s="1062"/>
      <c r="F44" s="1063"/>
      <c r="G44" s="1064" t="s">
        <v>305</v>
      </c>
      <c r="H44" s="1065">
        <v>14.000000000012889</v>
      </c>
      <c r="I44" s="1065">
        <v>1</v>
      </c>
      <c r="J44" s="1065">
        <v>14.000000000012889</v>
      </c>
      <c r="K44" s="1066">
        <v>1.1000000000000014</v>
      </c>
      <c r="L44" s="1066">
        <v>1</v>
      </c>
      <c r="M44" s="1067">
        <v>1.05</v>
      </c>
      <c r="N44" s="1068">
        <v>0.04</v>
      </c>
      <c r="O44" s="1068">
        <v>0.1</v>
      </c>
      <c r="P44" s="1067">
        <v>1.1900000000000002</v>
      </c>
      <c r="Q44" s="1067">
        <v>1.08</v>
      </c>
      <c r="R44" s="1069">
        <v>17.989999999999998</v>
      </c>
      <c r="S44" s="1069">
        <v>0</v>
      </c>
      <c r="T44" s="1069">
        <v>0</v>
      </c>
      <c r="U44" s="1069">
        <v>0</v>
      </c>
      <c r="V44" s="1069">
        <v>0</v>
      </c>
      <c r="W44" s="1068">
        <v>0</v>
      </c>
      <c r="X44" s="1070">
        <v>0</v>
      </c>
      <c r="Y44" s="1083" t="s">
        <v>327</v>
      </c>
      <c r="Z44" s="1084">
        <v>1.2</v>
      </c>
      <c r="AA44" s="1085" t="s">
        <v>41</v>
      </c>
      <c r="AB44" s="1086">
        <v>1.2</v>
      </c>
      <c r="AC44" s="1087">
        <v>1.1000000000000014</v>
      </c>
      <c r="AD44" s="1088">
        <v>0.04</v>
      </c>
      <c r="AE44" s="1088">
        <v>0.15</v>
      </c>
      <c r="AF44" s="1089">
        <v>1.29</v>
      </c>
      <c r="AG44" s="1089">
        <v>2.2000000000000002</v>
      </c>
      <c r="AH44" s="1088">
        <v>0.92</v>
      </c>
      <c r="AI44" s="1090">
        <v>2.61</v>
      </c>
      <c r="AJ44" s="1090">
        <v>0</v>
      </c>
      <c r="AK44" s="1090">
        <v>0</v>
      </c>
      <c r="AL44" s="1090">
        <v>0</v>
      </c>
      <c r="AM44" s="1090">
        <v>0</v>
      </c>
      <c r="AN44" s="1088">
        <v>0</v>
      </c>
      <c r="AO44" s="1091">
        <v>0</v>
      </c>
      <c r="AP44" s="1242" t="s">
        <v>919</v>
      </c>
      <c r="AQ44" s="1244">
        <v>0</v>
      </c>
      <c r="AR44" s="1103">
        <v>0.4</v>
      </c>
      <c r="AS44" s="1104"/>
      <c r="AT44" s="1104"/>
      <c r="AU44" s="1105">
        <v>14.000000000012889</v>
      </c>
      <c r="AV44" s="1084">
        <v>1.4</v>
      </c>
      <c r="AW44" s="1085" t="s">
        <v>41</v>
      </c>
      <c r="AX44" s="1086">
        <v>1.4</v>
      </c>
      <c r="AY44" s="1068">
        <v>12.600000000012889</v>
      </c>
      <c r="AZ44" s="1106">
        <v>0.1</v>
      </c>
      <c r="BA44" s="1106"/>
      <c r="BB44" s="1068">
        <v>1.08</v>
      </c>
      <c r="BC44" s="1067">
        <v>2.5499999999999998</v>
      </c>
      <c r="BD44" s="1107">
        <v>0</v>
      </c>
      <c r="BE44" s="1107"/>
      <c r="BF44" s="1107">
        <v>20.599999999999998</v>
      </c>
      <c r="BG44" s="1107">
        <v>2.2799999999999998</v>
      </c>
      <c r="BH44" s="1069">
        <v>1.2900000000000014</v>
      </c>
      <c r="BI44" s="1069">
        <v>0</v>
      </c>
      <c r="BJ44" s="1069">
        <v>2.5299999999999998</v>
      </c>
      <c r="BK44" s="1069">
        <v>0</v>
      </c>
      <c r="BL44" s="1108">
        <v>13.24</v>
      </c>
      <c r="BM44" s="421"/>
      <c r="BN44" s="422" t="s">
        <v>919</v>
      </c>
      <c r="BO44" s="861" t="s">
        <v>327</v>
      </c>
      <c r="BP44" s="424">
        <v>0.4</v>
      </c>
      <c r="BQ44" s="865" t="s">
        <v>305</v>
      </c>
      <c r="BR44" s="424">
        <v>14.000000000012889</v>
      </c>
      <c r="BS44" s="425">
        <v>1.1000000000000014</v>
      </c>
      <c r="BT44" s="425">
        <v>1</v>
      </c>
      <c r="BU44" s="426"/>
    </row>
    <row r="45" spans="1:73" ht="14.25">
      <c r="A45" s="1242" t="s">
        <v>921</v>
      </c>
      <c r="B45" s="1243"/>
      <c r="C45" s="1244"/>
      <c r="D45" s="1061">
        <v>0.4</v>
      </c>
      <c r="E45" s="1062"/>
      <c r="F45" s="1063"/>
      <c r="G45" s="1064" t="s">
        <v>305</v>
      </c>
      <c r="H45" s="1065">
        <v>40.00000000000675</v>
      </c>
      <c r="I45" s="1065">
        <v>1</v>
      </c>
      <c r="J45" s="1065">
        <v>40.00000000000675</v>
      </c>
      <c r="K45" s="1066">
        <v>2.0200000000001737</v>
      </c>
      <c r="L45" s="1066">
        <v>1.2050000000000054</v>
      </c>
      <c r="M45" s="1067">
        <v>1.61</v>
      </c>
      <c r="N45" s="1068">
        <v>0.04</v>
      </c>
      <c r="O45" s="1068">
        <v>0.1</v>
      </c>
      <c r="P45" s="1067">
        <v>1.7500000000000002</v>
      </c>
      <c r="Q45" s="1067">
        <v>1.08</v>
      </c>
      <c r="R45" s="1069">
        <v>0</v>
      </c>
      <c r="S45" s="1069">
        <v>64.8</v>
      </c>
      <c r="T45" s="1069">
        <v>10.8</v>
      </c>
      <c r="U45" s="1069">
        <v>0</v>
      </c>
      <c r="V45" s="1069">
        <v>0</v>
      </c>
      <c r="W45" s="1068">
        <v>180</v>
      </c>
      <c r="X45" s="1070">
        <v>0</v>
      </c>
      <c r="Y45" s="1083" t="s">
        <v>328</v>
      </c>
      <c r="Z45" s="1084">
        <v>1.2</v>
      </c>
      <c r="AA45" s="1085" t="s">
        <v>41</v>
      </c>
      <c r="AB45" s="1086">
        <v>1.2</v>
      </c>
      <c r="AC45" s="1087">
        <v>2.0200000000001737</v>
      </c>
      <c r="AD45" s="1088">
        <v>0.04</v>
      </c>
      <c r="AE45" s="1088">
        <v>0.15</v>
      </c>
      <c r="AF45" s="1089">
        <v>2.21</v>
      </c>
      <c r="AG45" s="1089">
        <v>2.3000000000000003</v>
      </c>
      <c r="AH45" s="1088">
        <v>0.92</v>
      </c>
      <c r="AI45" s="1090">
        <v>0</v>
      </c>
      <c r="AJ45" s="1090">
        <v>3.17</v>
      </c>
      <c r="AK45" s="1090">
        <v>1.5</v>
      </c>
      <c r="AL45" s="1090">
        <v>0</v>
      </c>
      <c r="AM45" s="1090">
        <v>0</v>
      </c>
      <c r="AN45" s="1088">
        <v>19.95</v>
      </c>
      <c r="AO45" s="1091">
        <v>0</v>
      </c>
      <c r="AP45" s="1242" t="s">
        <v>921</v>
      </c>
      <c r="AQ45" s="1244">
        <v>0</v>
      </c>
      <c r="AR45" s="1103">
        <v>0.4</v>
      </c>
      <c r="AS45" s="1104"/>
      <c r="AT45" s="1104"/>
      <c r="AU45" s="1105">
        <v>40.00000000000675</v>
      </c>
      <c r="AV45" s="1084">
        <v>1.4</v>
      </c>
      <c r="AW45" s="1085" t="s">
        <v>41</v>
      </c>
      <c r="AX45" s="1086">
        <v>1.4</v>
      </c>
      <c r="AY45" s="1068">
        <v>38.600000000006752</v>
      </c>
      <c r="AZ45" s="1106">
        <v>0.1</v>
      </c>
      <c r="BA45" s="1106"/>
      <c r="BB45" s="1068">
        <v>1.08</v>
      </c>
      <c r="BC45" s="1067">
        <v>7.8</v>
      </c>
      <c r="BD45" s="1107">
        <v>0</v>
      </c>
      <c r="BE45" s="1107"/>
      <c r="BF45" s="1107">
        <v>80.27</v>
      </c>
      <c r="BG45" s="1107">
        <v>6.98</v>
      </c>
      <c r="BH45" s="1069">
        <v>2.2100000000001736</v>
      </c>
      <c r="BI45" s="1069">
        <v>5.0000000000000266E-2</v>
      </c>
      <c r="BJ45" s="1069">
        <v>4.33</v>
      </c>
      <c r="BK45" s="1069">
        <v>0.03</v>
      </c>
      <c r="BL45" s="1108">
        <v>61.13</v>
      </c>
      <c r="BM45" s="421"/>
      <c r="BN45" s="422" t="s">
        <v>921</v>
      </c>
      <c r="BO45" s="861" t="s">
        <v>328</v>
      </c>
      <c r="BP45" s="424">
        <v>0.4</v>
      </c>
      <c r="BQ45" s="865" t="s">
        <v>305</v>
      </c>
      <c r="BR45" s="424">
        <v>40.00000000000675</v>
      </c>
      <c r="BS45" s="425">
        <v>2.0200000000001737</v>
      </c>
      <c r="BT45" s="425">
        <v>1.2050000000000054</v>
      </c>
      <c r="BU45" s="426"/>
    </row>
    <row r="46" spans="1:73" ht="14.25">
      <c r="A46" s="1242" t="s">
        <v>922</v>
      </c>
      <c r="B46" s="1243"/>
      <c r="C46" s="1244"/>
      <c r="D46" s="1061">
        <v>0.6</v>
      </c>
      <c r="E46" s="1062"/>
      <c r="F46" s="1063"/>
      <c r="G46" s="1064" t="s">
        <v>305</v>
      </c>
      <c r="H46" s="1065">
        <v>19.999999999599538</v>
      </c>
      <c r="I46" s="1065">
        <v>1</v>
      </c>
      <c r="J46" s="1065">
        <v>19.999999999599538</v>
      </c>
      <c r="K46" s="1066">
        <v>1.4200000000000017</v>
      </c>
      <c r="L46" s="1066">
        <v>1.47686002546385</v>
      </c>
      <c r="M46" s="1067">
        <v>1.45</v>
      </c>
      <c r="N46" s="1068">
        <v>0.06</v>
      </c>
      <c r="O46" s="1068">
        <v>0.12</v>
      </c>
      <c r="P46" s="1067">
        <v>1.63</v>
      </c>
      <c r="Q46" s="1067">
        <v>1.3199999999999998</v>
      </c>
      <c r="R46" s="1069">
        <v>0</v>
      </c>
      <c r="S46" s="1069">
        <v>39.6</v>
      </c>
      <c r="T46" s="1069">
        <v>3.43</v>
      </c>
      <c r="U46" s="1069">
        <v>0</v>
      </c>
      <c r="V46" s="1069">
        <v>0</v>
      </c>
      <c r="W46" s="1068">
        <v>85.2</v>
      </c>
      <c r="X46" s="1070">
        <v>0</v>
      </c>
      <c r="Y46" s="1083" t="s">
        <v>329</v>
      </c>
      <c r="Z46" s="1084">
        <v>1.2</v>
      </c>
      <c r="AA46" s="1085" t="s">
        <v>41</v>
      </c>
      <c r="AB46" s="1086">
        <v>1.2</v>
      </c>
      <c r="AC46" s="1087">
        <v>1.4200000000000017</v>
      </c>
      <c r="AD46" s="1088">
        <v>0.06</v>
      </c>
      <c r="AE46" s="1088">
        <v>0.15</v>
      </c>
      <c r="AF46" s="1089">
        <v>1.63</v>
      </c>
      <c r="AG46" s="1089">
        <v>2.2000000000000002</v>
      </c>
      <c r="AH46" s="1088">
        <v>0.68</v>
      </c>
      <c r="AI46" s="1090">
        <v>0</v>
      </c>
      <c r="AJ46" s="1090">
        <v>2.2400000000000002</v>
      </c>
      <c r="AK46" s="1090">
        <v>0.19</v>
      </c>
      <c r="AL46" s="1090">
        <v>0</v>
      </c>
      <c r="AM46" s="1090">
        <v>0</v>
      </c>
      <c r="AN46" s="1088">
        <v>11.59</v>
      </c>
      <c r="AO46" s="1091">
        <v>0</v>
      </c>
      <c r="AP46" s="1242" t="s">
        <v>922</v>
      </c>
      <c r="AQ46" s="1244">
        <v>0</v>
      </c>
      <c r="AR46" s="1103">
        <v>0.6</v>
      </c>
      <c r="AS46" s="1104"/>
      <c r="AT46" s="1104"/>
      <c r="AU46" s="1105">
        <v>19.999999999599538</v>
      </c>
      <c r="AV46" s="1084">
        <v>1.4</v>
      </c>
      <c r="AW46" s="1085" t="s">
        <v>41</v>
      </c>
      <c r="AX46" s="1086">
        <v>1.4</v>
      </c>
      <c r="AY46" s="1068">
        <v>18.59999999959954</v>
      </c>
      <c r="AZ46" s="1106">
        <v>0.12</v>
      </c>
      <c r="BA46" s="1106"/>
      <c r="BB46" s="1068">
        <v>1.3199999999999998</v>
      </c>
      <c r="BC46" s="1067">
        <v>5.89</v>
      </c>
      <c r="BD46" s="1107">
        <v>0</v>
      </c>
      <c r="BE46" s="1107"/>
      <c r="BF46" s="1107">
        <v>45.46</v>
      </c>
      <c r="BG46" s="1107">
        <v>7.57</v>
      </c>
      <c r="BH46" s="1069">
        <v>1.6300000000000017</v>
      </c>
      <c r="BI46" s="1069">
        <v>0</v>
      </c>
      <c r="BJ46" s="1069">
        <v>3.19</v>
      </c>
      <c r="BK46" s="1069">
        <v>0</v>
      </c>
      <c r="BL46" s="1108">
        <v>28.81</v>
      </c>
      <c r="BM46" s="421"/>
      <c r="BN46" s="422" t="s">
        <v>922</v>
      </c>
      <c r="BO46" s="861" t="s">
        <v>329</v>
      </c>
      <c r="BP46" s="424">
        <v>0.6</v>
      </c>
      <c r="BQ46" s="865" t="s">
        <v>305</v>
      </c>
      <c r="BR46" s="424">
        <v>19.999999999599538</v>
      </c>
      <c r="BS46" s="425">
        <v>1.4200000000000017</v>
      </c>
      <c r="BT46" s="425">
        <v>1.47686002546385</v>
      </c>
      <c r="BU46" s="426"/>
    </row>
    <row r="47" spans="1:73" ht="14.25">
      <c r="A47" s="1242" t="s">
        <v>923</v>
      </c>
      <c r="B47" s="1243"/>
      <c r="C47" s="1244"/>
      <c r="D47" s="1061">
        <v>0.6</v>
      </c>
      <c r="E47" s="1062"/>
      <c r="F47" s="1063"/>
      <c r="G47" s="1064" t="s">
        <v>306</v>
      </c>
      <c r="H47" s="1065">
        <v>25.000000000335941</v>
      </c>
      <c r="I47" s="1065">
        <v>1</v>
      </c>
      <c r="J47" s="1065">
        <v>25.000000000335941</v>
      </c>
      <c r="K47" s="1066">
        <v>1.47686002546385</v>
      </c>
      <c r="L47" s="1066">
        <v>1.1284398031226957</v>
      </c>
      <c r="M47" s="1067">
        <v>1.3</v>
      </c>
      <c r="N47" s="1068">
        <v>0.06</v>
      </c>
      <c r="O47" s="1068">
        <v>0.12</v>
      </c>
      <c r="P47" s="1067">
        <v>1.48</v>
      </c>
      <c r="Q47" s="1067">
        <v>1.3199999999999998</v>
      </c>
      <c r="R47" s="1069">
        <v>48.84</v>
      </c>
      <c r="S47" s="1069">
        <v>0</v>
      </c>
      <c r="T47" s="1069">
        <v>0</v>
      </c>
      <c r="U47" s="1069">
        <v>0</v>
      </c>
      <c r="V47" s="1069">
        <v>0</v>
      </c>
      <c r="W47" s="1068">
        <v>0</v>
      </c>
      <c r="X47" s="1070">
        <v>0</v>
      </c>
      <c r="Y47" s="1083" t="s">
        <v>330</v>
      </c>
      <c r="Z47" s="1084">
        <v>1.2</v>
      </c>
      <c r="AA47" s="1085" t="s">
        <v>41</v>
      </c>
      <c r="AB47" s="1086">
        <v>1.2</v>
      </c>
      <c r="AC47" s="1087">
        <v>1.47686002546385</v>
      </c>
      <c r="AD47" s="1088">
        <v>0.06</v>
      </c>
      <c r="AE47" s="1088">
        <v>0.15</v>
      </c>
      <c r="AF47" s="1089">
        <v>1.69</v>
      </c>
      <c r="AG47" s="1089">
        <v>2.2000000000000002</v>
      </c>
      <c r="AH47" s="1088">
        <v>0.68</v>
      </c>
      <c r="AI47" s="1090">
        <v>0</v>
      </c>
      <c r="AJ47" s="1090">
        <v>2.2400000000000002</v>
      </c>
      <c r="AK47" s="1090">
        <v>0.28000000000000003</v>
      </c>
      <c r="AL47" s="1090">
        <v>0</v>
      </c>
      <c r="AM47" s="1090">
        <v>0</v>
      </c>
      <c r="AN47" s="1088">
        <v>11.91</v>
      </c>
      <c r="AO47" s="1091">
        <v>0</v>
      </c>
      <c r="AP47" s="1242" t="s">
        <v>923</v>
      </c>
      <c r="AQ47" s="1244">
        <v>0</v>
      </c>
      <c r="AR47" s="1103">
        <v>0.6</v>
      </c>
      <c r="AS47" s="1104"/>
      <c r="AT47" s="1104"/>
      <c r="AU47" s="1105">
        <v>25.000000000335941</v>
      </c>
      <c r="AV47" s="1084">
        <v>1.4</v>
      </c>
      <c r="AW47" s="1085" t="s">
        <v>41</v>
      </c>
      <c r="AX47" s="1086">
        <v>1.4</v>
      </c>
      <c r="AY47" s="1068">
        <v>23.600000000335942</v>
      </c>
      <c r="AZ47" s="1106">
        <v>0.12</v>
      </c>
      <c r="BA47" s="1106"/>
      <c r="BB47" s="1068">
        <v>1.3199999999999998</v>
      </c>
      <c r="BC47" s="1067">
        <v>7.47</v>
      </c>
      <c r="BD47" s="1107">
        <v>0</v>
      </c>
      <c r="BE47" s="1107"/>
      <c r="BF47" s="1107">
        <v>51.360000000000007</v>
      </c>
      <c r="BG47" s="1107">
        <v>9.61</v>
      </c>
      <c r="BH47" s="1069">
        <v>1.6868600254638499</v>
      </c>
      <c r="BI47" s="1069">
        <v>0</v>
      </c>
      <c r="BJ47" s="1069">
        <v>3.31</v>
      </c>
      <c r="BK47" s="1069">
        <v>0</v>
      </c>
      <c r="BL47" s="1108">
        <v>30.97</v>
      </c>
      <c r="BM47" s="421"/>
      <c r="BN47" s="422" t="s">
        <v>923</v>
      </c>
      <c r="BO47" s="861" t="s">
        <v>330</v>
      </c>
      <c r="BP47" s="424">
        <v>0.6</v>
      </c>
      <c r="BQ47" s="865" t="s">
        <v>306</v>
      </c>
      <c r="BR47" s="424">
        <v>25.000000000335941</v>
      </c>
      <c r="BS47" s="425">
        <v>1.47686002546385</v>
      </c>
      <c r="BT47" s="425">
        <v>1.1284398031226957</v>
      </c>
      <c r="BU47" s="426"/>
    </row>
    <row r="48" spans="1:73" ht="14.25">
      <c r="A48" s="1242" t="s">
        <v>924</v>
      </c>
      <c r="B48" s="1243"/>
      <c r="C48" s="1244"/>
      <c r="D48" s="1061">
        <v>0.6</v>
      </c>
      <c r="E48" s="1062"/>
      <c r="F48" s="1063"/>
      <c r="G48" s="1064" t="s">
        <v>306</v>
      </c>
      <c r="H48" s="1065">
        <v>8.222299242768397</v>
      </c>
      <c r="I48" s="1065">
        <v>1</v>
      </c>
      <c r="J48" s="1065">
        <v>8.222299242768397</v>
      </c>
      <c r="K48" s="1066">
        <v>1.1284398031226957</v>
      </c>
      <c r="L48" s="1066">
        <v>1.1284398031226957</v>
      </c>
      <c r="M48" s="1067">
        <v>1.1299999999999999</v>
      </c>
      <c r="N48" s="1068">
        <v>0.06</v>
      </c>
      <c r="O48" s="1068">
        <v>0.12</v>
      </c>
      <c r="P48" s="1067">
        <v>1.31</v>
      </c>
      <c r="Q48" s="1067">
        <v>1.3199999999999998</v>
      </c>
      <c r="R48" s="1069">
        <v>14.22</v>
      </c>
      <c r="S48" s="1069">
        <v>0</v>
      </c>
      <c r="T48" s="1069">
        <v>0</v>
      </c>
      <c r="U48" s="1069">
        <v>0</v>
      </c>
      <c r="V48" s="1069">
        <v>0</v>
      </c>
      <c r="W48" s="1068">
        <v>0</v>
      </c>
      <c r="X48" s="1070">
        <v>0</v>
      </c>
      <c r="Y48" s="1083" t="s">
        <v>331</v>
      </c>
      <c r="Z48" s="1084">
        <v>1.2</v>
      </c>
      <c r="AA48" s="1085" t="s">
        <v>41</v>
      </c>
      <c r="AB48" s="1086">
        <v>1.2</v>
      </c>
      <c r="AC48" s="1087">
        <v>1.1284398031226957</v>
      </c>
      <c r="AD48" s="1088">
        <v>0.06</v>
      </c>
      <c r="AE48" s="1088">
        <v>0.15</v>
      </c>
      <c r="AF48" s="1089">
        <v>1.34</v>
      </c>
      <c r="AG48" s="1089">
        <v>2.2000000000000002</v>
      </c>
      <c r="AH48" s="1088">
        <v>0.68</v>
      </c>
      <c r="AI48" s="1090">
        <v>2</v>
      </c>
      <c r="AJ48" s="1090">
        <v>0</v>
      </c>
      <c r="AK48" s="1090">
        <v>0</v>
      </c>
      <c r="AL48" s="1090">
        <v>0</v>
      </c>
      <c r="AM48" s="1090">
        <v>0</v>
      </c>
      <c r="AN48" s="1088">
        <v>0</v>
      </c>
      <c r="AO48" s="1091">
        <v>0</v>
      </c>
      <c r="AP48" s="1242" t="s">
        <v>924</v>
      </c>
      <c r="AQ48" s="1244">
        <v>0</v>
      </c>
      <c r="AR48" s="1103">
        <v>0.6</v>
      </c>
      <c r="AS48" s="1104"/>
      <c r="AT48" s="1104"/>
      <c r="AU48" s="1105">
        <v>8.222299242768397</v>
      </c>
      <c r="AV48" s="1084">
        <v>1.4</v>
      </c>
      <c r="AW48" s="1085" t="s">
        <v>41</v>
      </c>
      <c r="AX48" s="1086">
        <v>1.4</v>
      </c>
      <c r="AY48" s="1068">
        <v>6.8222992427683966</v>
      </c>
      <c r="AZ48" s="1106">
        <v>0.12</v>
      </c>
      <c r="BA48" s="1106"/>
      <c r="BB48" s="1068">
        <v>1.3199999999999998</v>
      </c>
      <c r="BC48" s="1067">
        <v>2.16</v>
      </c>
      <c r="BD48" s="1107">
        <v>0</v>
      </c>
      <c r="BE48" s="1107"/>
      <c r="BF48" s="1107">
        <v>16.22</v>
      </c>
      <c r="BG48" s="1107">
        <v>2.78</v>
      </c>
      <c r="BH48" s="1069">
        <v>1.3384398031226956</v>
      </c>
      <c r="BI48" s="1069">
        <v>0</v>
      </c>
      <c r="BJ48" s="1069">
        <v>2.62</v>
      </c>
      <c r="BK48" s="1069">
        <v>0</v>
      </c>
      <c r="BL48" s="1108">
        <v>8.66</v>
      </c>
      <c r="BM48" s="421"/>
      <c r="BN48" s="422" t="s">
        <v>924</v>
      </c>
      <c r="BO48" s="861" t="s">
        <v>331</v>
      </c>
      <c r="BP48" s="424">
        <v>0.6</v>
      </c>
      <c r="BQ48" s="865" t="s">
        <v>306</v>
      </c>
      <c r="BR48" s="424">
        <v>8.222299242768397</v>
      </c>
      <c r="BS48" s="425">
        <v>1.1284398031226957</v>
      </c>
      <c r="BT48" s="425">
        <v>1.1284398031226957</v>
      </c>
      <c r="BU48" s="426"/>
    </row>
    <row r="49" spans="1:73" ht="14.25">
      <c r="A49" s="1240"/>
      <c r="B49" s="1241"/>
      <c r="C49" s="1241"/>
      <c r="D49" s="866"/>
      <c r="E49" s="866"/>
      <c r="F49" s="866"/>
      <c r="G49" s="867"/>
      <c r="H49" s="868"/>
      <c r="I49" s="868"/>
      <c r="J49" s="868"/>
      <c r="K49" s="869"/>
      <c r="L49" s="869"/>
      <c r="M49" s="870"/>
      <c r="N49" s="871"/>
      <c r="O49" s="871"/>
      <c r="P49" s="870"/>
      <c r="Q49" s="870"/>
      <c r="R49" s="872"/>
      <c r="S49" s="872"/>
      <c r="T49" s="872"/>
      <c r="U49" s="872"/>
      <c r="V49" s="872"/>
      <c r="W49" s="871"/>
      <c r="X49" s="1071"/>
      <c r="Y49" s="987"/>
      <c r="Z49" s="873"/>
      <c r="AA49" s="874"/>
      <c r="AB49" s="873"/>
      <c r="AC49" s="875"/>
      <c r="AD49" s="874"/>
      <c r="AE49" s="874"/>
      <c r="AF49" s="876"/>
      <c r="AG49" s="876"/>
      <c r="AH49" s="874"/>
      <c r="AI49" s="877"/>
      <c r="AJ49" s="877"/>
      <c r="AK49" s="877"/>
      <c r="AL49" s="877"/>
      <c r="AM49" s="877"/>
      <c r="AN49" s="874"/>
      <c r="AO49" s="1092"/>
      <c r="AP49" s="1240"/>
      <c r="AQ49" s="1241"/>
      <c r="AR49" s="878"/>
      <c r="AS49" s="878"/>
      <c r="AT49" s="878"/>
      <c r="AU49" s="879"/>
      <c r="AV49" s="873"/>
      <c r="AW49" s="874"/>
      <c r="AX49" s="873"/>
      <c r="AY49" s="871"/>
      <c r="AZ49" s="880"/>
      <c r="BA49" s="880"/>
      <c r="BB49" s="871"/>
      <c r="BC49" s="870"/>
      <c r="BD49" s="870"/>
      <c r="BE49" s="870"/>
      <c r="BF49" s="870"/>
      <c r="BG49" s="870"/>
      <c r="BH49" s="872"/>
      <c r="BI49" s="872"/>
      <c r="BJ49" s="872"/>
      <c r="BK49" s="872"/>
      <c r="BL49" s="1109"/>
      <c r="BM49" s="881"/>
      <c r="BN49" s="882"/>
      <c r="BO49" s="883"/>
      <c r="BP49" s="884"/>
      <c r="BQ49" s="884"/>
      <c r="BR49" s="884"/>
      <c r="BS49" s="885"/>
      <c r="BT49" s="885"/>
      <c r="BU49" s="886"/>
    </row>
    <row r="50" spans="1:73" ht="14.25">
      <c r="A50" s="907" t="s">
        <v>89</v>
      </c>
      <c r="B50" s="387"/>
      <c r="C50" s="389"/>
      <c r="D50" s="389"/>
      <c r="E50" s="389"/>
      <c r="F50" s="389"/>
      <c r="G50" s="389"/>
      <c r="H50" s="389"/>
      <c r="I50" s="389"/>
      <c r="J50" s="389"/>
      <c r="K50" s="389"/>
      <c r="L50" s="389"/>
      <c r="M50" s="389"/>
      <c r="N50" s="389"/>
      <c r="O50" s="389"/>
      <c r="P50" s="389"/>
      <c r="Q50" s="389"/>
      <c r="R50" s="389"/>
      <c r="S50" s="389"/>
      <c r="T50" s="389"/>
      <c r="U50" s="389"/>
      <c r="V50" s="389"/>
      <c r="W50" s="389"/>
      <c r="X50" s="1058"/>
      <c r="Y50" s="807" t="s">
        <v>89</v>
      </c>
      <c r="Z50" s="405"/>
      <c r="AA50" s="405"/>
      <c r="AB50" s="405"/>
      <c r="AC50" s="406"/>
      <c r="AD50" s="407"/>
      <c r="AE50" s="407"/>
      <c r="AF50" s="406"/>
      <c r="AG50" s="406"/>
      <c r="AH50" s="406"/>
      <c r="AI50" s="409"/>
      <c r="AJ50" s="409"/>
      <c r="AK50" s="409"/>
      <c r="AL50" s="409"/>
      <c r="AM50" s="409"/>
      <c r="AN50" s="407"/>
      <c r="AO50" s="1082"/>
      <c r="AP50" s="807" t="s">
        <v>89</v>
      </c>
      <c r="AQ50" s="413"/>
      <c r="AR50" s="405"/>
      <c r="AS50" s="405"/>
      <c r="AT50" s="405"/>
      <c r="AU50" s="408"/>
      <c r="AV50" s="405"/>
      <c r="AW50" s="405"/>
      <c r="AX50" s="405"/>
      <c r="AY50" s="407"/>
      <c r="AZ50" s="407"/>
      <c r="BA50" s="407"/>
      <c r="BB50" s="407"/>
      <c r="BC50" s="406"/>
      <c r="BD50" s="406"/>
      <c r="BE50" s="406"/>
      <c r="BF50" s="406"/>
      <c r="BG50" s="406"/>
      <c r="BH50" s="406"/>
      <c r="BI50" s="406"/>
      <c r="BJ50" s="406"/>
      <c r="BK50" s="406"/>
      <c r="BL50" s="1102"/>
      <c r="BM50" s="421"/>
      <c r="BN50" s="911"/>
      <c r="BO50" s="912"/>
      <c r="BP50" s="912"/>
      <c r="BQ50" s="912"/>
      <c r="BR50" s="912"/>
      <c r="BS50" s="912"/>
      <c r="BT50" s="912"/>
      <c r="BU50" s="913"/>
    </row>
    <row r="51" spans="1:73" ht="14.25">
      <c r="A51" s="1245"/>
      <c r="B51" s="1246"/>
      <c r="C51" s="1246"/>
      <c r="D51" s="887"/>
      <c r="E51" s="887"/>
      <c r="F51" s="887"/>
      <c r="G51" s="888"/>
      <c r="H51" s="889"/>
      <c r="I51" s="889"/>
      <c r="J51" s="889"/>
      <c r="K51" s="890"/>
      <c r="L51" s="890"/>
      <c r="M51" s="891"/>
      <c r="N51" s="892"/>
      <c r="O51" s="892"/>
      <c r="P51" s="891"/>
      <c r="Q51" s="891"/>
      <c r="R51" s="893"/>
      <c r="S51" s="893"/>
      <c r="T51" s="893"/>
      <c r="U51" s="893"/>
      <c r="V51" s="893"/>
      <c r="W51" s="892"/>
      <c r="X51" s="1072"/>
      <c r="Y51" s="989"/>
      <c r="Z51" s="894"/>
      <c r="AA51" s="895"/>
      <c r="AB51" s="894"/>
      <c r="AC51" s="896"/>
      <c r="AD51" s="895"/>
      <c r="AE51" s="895"/>
      <c r="AF51" s="897"/>
      <c r="AG51" s="897"/>
      <c r="AH51" s="895"/>
      <c r="AI51" s="898"/>
      <c r="AJ51" s="898"/>
      <c r="AK51" s="898"/>
      <c r="AL51" s="898"/>
      <c r="AM51" s="898"/>
      <c r="AN51" s="895"/>
      <c r="AO51" s="1093"/>
      <c r="AP51" s="1245"/>
      <c r="AQ51" s="1246"/>
      <c r="AR51" s="899"/>
      <c r="AS51" s="899"/>
      <c r="AT51" s="899"/>
      <c r="AU51" s="900"/>
      <c r="AV51" s="894"/>
      <c r="AW51" s="895"/>
      <c r="AX51" s="894"/>
      <c r="AY51" s="892"/>
      <c r="AZ51" s="901"/>
      <c r="BA51" s="901"/>
      <c r="BB51" s="892"/>
      <c r="BC51" s="891"/>
      <c r="BD51" s="891"/>
      <c r="BE51" s="891"/>
      <c r="BF51" s="891"/>
      <c r="BG51" s="891"/>
      <c r="BH51" s="893"/>
      <c r="BI51" s="893"/>
      <c r="BJ51" s="893"/>
      <c r="BK51" s="893"/>
      <c r="BL51" s="1110"/>
      <c r="BM51" s="881"/>
      <c r="BN51" s="902"/>
      <c r="BO51" s="903"/>
      <c r="BP51" s="904"/>
      <c r="BQ51" s="904"/>
      <c r="BR51" s="904"/>
      <c r="BS51" s="905"/>
      <c r="BT51" s="905"/>
      <c r="BU51" s="906"/>
    </row>
    <row r="52" spans="1:73" ht="14.25">
      <c r="A52" s="1242" t="s">
        <v>925</v>
      </c>
      <c r="B52" s="1243"/>
      <c r="C52" s="1244"/>
      <c r="D52" s="1061">
        <v>0.4</v>
      </c>
      <c r="E52" s="1062"/>
      <c r="F52" s="1063"/>
      <c r="G52" s="1064" t="s">
        <v>305</v>
      </c>
      <c r="H52" s="1065">
        <v>24.99999999998391</v>
      </c>
      <c r="I52" s="1065">
        <v>1</v>
      </c>
      <c r="J52" s="1065">
        <v>24.99999999998391</v>
      </c>
      <c r="K52" s="1066">
        <v>1.4100000000000108</v>
      </c>
      <c r="L52" s="1066">
        <v>1</v>
      </c>
      <c r="M52" s="1067">
        <v>1.21</v>
      </c>
      <c r="N52" s="1068">
        <v>0.04</v>
      </c>
      <c r="O52" s="1068">
        <v>0.1</v>
      </c>
      <c r="P52" s="1067">
        <v>1.35</v>
      </c>
      <c r="Q52" s="1067">
        <v>1.08</v>
      </c>
      <c r="R52" s="1069">
        <v>36.450000000000003</v>
      </c>
      <c r="S52" s="1069">
        <v>0</v>
      </c>
      <c r="T52" s="1069">
        <v>0</v>
      </c>
      <c r="U52" s="1069">
        <v>0</v>
      </c>
      <c r="V52" s="1069">
        <v>0</v>
      </c>
      <c r="W52" s="1068">
        <v>0</v>
      </c>
      <c r="X52" s="1070">
        <v>0</v>
      </c>
      <c r="Y52" s="1083" t="s">
        <v>332</v>
      </c>
      <c r="Z52" s="1084">
        <v>1.2</v>
      </c>
      <c r="AA52" s="1085" t="s">
        <v>41</v>
      </c>
      <c r="AB52" s="1086">
        <v>1.2</v>
      </c>
      <c r="AC52" s="1087">
        <v>1.4100000000000108</v>
      </c>
      <c r="AD52" s="1088">
        <v>0.04</v>
      </c>
      <c r="AE52" s="1088">
        <v>0.15</v>
      </c>
      <c r="AF52" s="1089">
        <v>1.6</v>
      </c>
      <c r="AG52" s="1089">
        <v>2.2000000000000002</v>
      </c>
      <c r="AH52" s="1088">
        <v>0.92</v>
      </c>
      <c r="AI52" s="1090">
        <v>0</v>
      </c>
      <c r="AJ52" s="1090">
        <v>3.04</v>
      </c>
      <c r="AK52" s="1090">
        <v>0.2</v>
      </c>
      <c r="AL52" s="1090">
        <v>0</v>
      </c>
      <c r="AM52" s="1090">
        <v>0</v>
      </c>
      <c r="AN52" s="1088">
        <v>15.46</v>
      </c>
      <c r="AO52" s="1091">
        <v>0</v>
      </c>
      <c r="AP52" s="1242" t="s">
        <v>925</v>
      </c>
      <c r="AQ52" s="1244">
        <v>0</v>
      </c>
      <c r="AR52" s="1103">
        <v>0.4</v>
      </c>
      <c r="AS52" s="1104"/>
      <c r="AT52" s="1104"/>
      <c r="AU52" s="1105">
        <v>24.99999999998391</v>
      </c>
      <c r="AV52" s="1084">
        <v>1.4</v>
      </c>
      <c r="AW52" s="1085" t="s">
        <v>41</v>
      </c>
      <c r="AX52" s="1086">
        <v>1.4</v>
      </c>
      <c r="AY52" s="1068">
        <v>23.599999999983911</v>
      </c>
      <c r="AZ52" s="1106">
        <v>0.1</v>
      </c>
      <c r="BA52" s="1106"/>
      <c r="BB52" s="1068">
        <v>1.08</v>
      </c>
      <c r="BC52" s="1067">
        <v>4.7699999999999996</v>
      </c>
      <c r="BD52" s="1107">
        <v>0</v>
      </c>
      <c r="BE52" s="1107"/>
      <c r="BF52" s="1107">
        <v>39.690000000000005</v>
      </c>
      <c r="BG52" s="1107">
        <v>4.2699999999999996</v>
      </c>
      <c r="BH52" s="1069">
        <v>1.6000000000000107</v>
      </c>
      <c r="BI52" s="1069">
        <v>0</v>
      </c>
      <c r="BJ52" s="1069">
        <v>3.14</v>
      </c>
      <c r="BK52" s="1069">
        <v>0</v>
      </c>
      <c r="BL52" s="1108">
        <v>27.51</v>
      </c>
      <c r="BM52" s="421"/>
      <c r="BN52" s="422" t="s">
        <v>925</v>
      </c>
      <c r="BO52" s="861" t="s">
        <v>332</v>
      </c>
      <c r="BP52" s="424">
        <v>0.4</v>
      </c>
      <c r="BQ52" s="865" t="s">
        <v>305</v>
      </c>
      <c r="BR52" s="424">
        <v>24.99999999998391</v>
      </c>
      <c r="BS52" s="425">
        <v>1.4100000000000108</v>
      </c>
      <c r="BT52" s="425">
        <v>1</v>
      </c>
      <c r="BU52" s="426"/>
    </row>
    <row r="53" spans="1:73" ht="14.25">
      <c r="A53" s="1242" t="s">
        <v>926</v>
      </c>
      <c r="B53" s="1243"/>
      <c r="C53" s="1244"/>
      <c r="D53" s="1061">
        <v>0.4</v>
      </c>
      <c r="E53" s="1062"/>
      <c r="F53" s="1063"/>
      <c r="G53" s="1064" t="s">
        <v>306</v>
      </c>
      <c r="H53" s="1065">
        <v>29.999999993610494</v>
      </c>
      <c r="I53" s="1065">
        <v>1</v>
      </c>
      <c r="J53" s="1065">
        <v>29.999999993610494</v>
      </c>
      <c r="K53" s="1066">
        <v>2.5750000000000597</v>
      </c>
      <c r="L53" s="1066">
        <v>0.85499999999997556</v>
      </c>
      <c r="M53" s="1067">
        <v>1.72</v>
      </c>
      <c r="N53" s="1068">
        <v>0.04</v>
      </c>
      <c r="O53" s="1068">
        <v>0.1</v>
      </c>
      <c r="P53" s="1067">
        <v>1.86</v>
      </c>
      <c r="Q53" s="1067">
        <v>1.08</v>
      </c>
      <c r="R53" s="1069">
        <v>0</v>
      </c>
      <c r="S53" s="1069">
        <v>48.6</v>
      </c>
      <c r="T53" s="1069">
        <v>11.66</v>
      </c>
      <c r="U53" s="1069">
        <v>0</v>
      </c>
      <c r="V53" s="1069">
        <v>0</v>
      </c>
      <c r="W53" s="1068">
        <v>141.6</v>
      </c>
      <c r="X53" s="1070">
        <v>0</v>
      </c>
      <c r="Y53" s="1083" t="s">
        <v>333</v>
      </c>
      <c r="Z53" s="1084">
        <v>1.2</v>
      </c>
      <c r="AA53" s="1085" t="s">
        <v>41</v>
      </c>
      <c r="AB53" s="1086">
        <v>1.2</v>
      </c>
      <c r="AC53" s="1087">
        <v>2.5750000000000597</v>
      </c>
      <c r="AD53" s="1088">
        <v>0.04</v>
      </c>
      <c r="AE53" s="1088">
        <v>0.15</v>
      </c>
      <c r="AF53" s="1089">
        <v>2.77</v>
      </c>
      <c r="AG53" s="1089">
        <v>2.3000000000000003</v>
      </c>
      <c r="AH53" s="1088">
        <v>0.92</v>
      </c>
      <c r="AI53" s="1090">
        <v>0</v>
      </c>
      <c r="AJ53" s="1090">
        <v>3.17</v>
      </c>
      <c r="AK53" s="1090">
        <v>2.69</v>
      </c>
      <c r="AL53" s="1090">
        <v>0</v>
      </c>
      <c r="AM53" s="1090">
        <v>0</v>
      </c>
      <c r="AN53" s="1088">
        <v>24.07</v>
      </c>
      <c r="AO53" s="1091">
        <v>0</v>
      </c>
      <c r="AP53" s="1242" t="s">
        <v>926</v>
      </c>
      <c r="AQ53" s="1244">
        <v>0</v>
      </c>
      <c r="AR53" s="1103">
        <v>0.4</v>
      </c>
      <c r="AS53" s="1104"/>
      <c r="AT53" s="1104"/>
      <c r="AU53" s="1105">
        <v>29.999999993610494</v>
      </c>
      <c r="AV53" s="1084">
        <v>1.4</v>
      </c>
      <c r="AW53" s="1085" t="s">
        <v>41</v>
      </c>
      <c r="AX53" s="1086">
        <v>1.4</v>
      </c>
      <c r="AY53" s="1068">
        <v>28.599999993610496</v>
      </c>
      <c r="AZ53" s="1106">
        <v>0.1</v>
      </c>
      <c r="BA53" s="1106"/>
      <c r="BB53" s="1068">
        <v>1.08</v>
      </c>
      <c r="BC53" s="1067">
        <v>5.78</v>
      </c>
      <c r="BD53" s="1107">
        <v>0</v>
      </c>
      <c r="BE53" s="1107"/>
      <c r="BF53" s="1107">
        <v>66.12</v>
      </c>
      <c r="BG53" s="1107">
        <v>5.18</v>
      </c>
      <c r="BH53" s="1069">
        <v>2.35</v>
      </c>
      <c r="BI53" s="1069">
        <v>0.46500000000005981</v>
      </c>
      <c r="BJ53" s="1069">
        <v>4.6100000000000003</v>
      </c>
      <c r="BK53" s="1069">
        <v>0.3</v>
      </c>
      <c r="BL53" s="1108">
        <v>50.25</v>
      </c>
      <c r="BM53" s="421"/>
      <c r="BN53" s="422" t="s">
        <v>926</v>
      </c>
      <c r="BO53" s="861" t="s">
        <v>333</v>
      </c>
      <c r="BP53" s="424">
        <v>0.4</v>
      </c>
      <c r="BQ53" s="865" t="s">
        <v>306</v>
      </c>
      <c r="BR53" s="424">
        <v>29.999999993610494</v>
      </c>
      <c r="BS53" s="425">
        <v>2.5750000000000597</v>
      </c>
      <c r="BT53" s="425">
        <v>0.85499999999997556</v>
      </c>
      <c r="BU53" s="426"/>
    </row>
    <row r="54" spans="1:73" ht="14.25">
      <c r="A54" s="1242" t="s">
        <v>927</v>
      </c>
      <c r="B54" s="1243"/>
      <c r="C54" s="1244"/>
      <c r="D54" s="1061">
        <v>0.4</v>
      </c>
      <c r="E54" s="1062"/>
      <c r="F54" s="1063"/>
      <c r="G54" s="1064" t="s">
        <v>306</v>
      </c>
      <c r="H54" s="1065">
        <v>26.366739016649003</v>
      </c>
      <c r="I54" s="1065">
        <v>1</v>
      </c>
      <c r="J54" s="1065">
        <v>26.366739016649003</v>
      </c>
      <c r="K54" s="1066">
        <v>1.5300000000000722</v>
      </c>
      <c r="L54" s="1066">
        <v>0.85000000000000142</v>
      </c>
      <c r="M54" s="1067">
        <v>1.19</v>
      </c>
      <c r="N54" s="1068">
        <v>0.04</v>
      </c>
      <c r="O54" s="1068">
        <v>0.1</v>
      </c>
      <c r="P54" s="1067">
        <v>1.33</v>
      </c>
      <c r="Q54" s="1067">
        <v>1.08</v>
      </c>
      <c r="R54" s="1069">
        <v>37.869999999999997</v>
      </c>
      <c r="S54" s="1069">
        <v>0</v>
      </c>
      <c r="T54" s="1069">
        <v>0</v>
      </c>
      <c r="U54" s="1069">
        <v>0</v>
      </c>
      <c r="V54" s="1069">
        <v>0</v>
      </c>
      <c r="W54" s="1068">
        <v>0</v>
      </c>
      <c r="X54" s="1070">
        <v>0</v>
      </c>
      <c r="Y54" s="1083" t="s">
        <v>334</v>
      </c>
      <c r="Z54" s="1084">
        <v>1.2</v>
      </c>
      <c r="AA54" s="1085" t="s">
        <v>41</v>
      </c>
      <c r="AB54" s="1086">
        <v>1.2</v>
      </c>
      <c r="AC54" s="1087">
        <v>1.5300000000000722</v>
      </c>
      <c r="AD54" s="1088">
        <v>0.04</v>
      </c>
      <c r="AE54" s="1088">
        <v>0.15</v>
      </c>
      <c r="AF54" s="1089">
        <v>1.72</v>
      </c>
      <c r="AG54" s="1089">
        <v>2.2000000000000002</v>
      </c>
      <c r="AH54" s="1088">
        <v>0.92</v>
      </c>
      <c r="AI54" s="1090">
        <v>0</v>
      </c>
      <c r="AJ54" s="1090">
        <v>3.04</v>
      </c>
      <c r="AK54" s="1090">
        <v>0.45</v>
      </c>
      <c r="AL54" s="1090">
        <v>0</v>
      </c>
      <c r="AM54" s="1090">
        <v>0</v>
      </c>
      <c r="AN54" s="1088">
        <v>16.34</v>
      </c>
      <c r="AO54" s="1091">
        <v>0</v>
      </c>
      <c r="AP54" s="1242" t="s">
        <v>927</v>
      </c>
      <c r="AQ54" s="1244">
        <v>0</v>
      </c>
      <c r="AR54" s="1103">
        <v>0.4</v>
      </c>
      <c r="AS54" s="1104"/>
      <c r="AT54" s="1104"/>
      <c r="AU54" s="1105">
        <v>26.366739016649003</v>
      </c>
      <c r="AV54" s="1084">
        <v>1.4</v>
      </c>
      <c r="AW54" s="1085" t="s">
        <v>41</v>
      </c>
      <c r="AX54" s="1086">
        <v>1.4</v>
      </c>
      <c r="AY54" s="1068">
        <v>24.966739016649004</v>
      </c>
      <c r="AZ54" s="1106">
        <v>0.1</v>
      </c>
      <c r="BA54" s="1106"/>
      <c r="BB54" s="1068">
        <v>1.08</v>
      </c>
      <c r="BC54" s="1067">
        <v>5.05</v>
      </c>
      <c r="BD54" s="1107">
        <v>0</v>
      </c>
      <c r="BE54" s="1107"/>
      <c r="BF54" s="1107">
        <v>41.36</v>
      </c>
      <c r="BG54" s="1107">
        <v>4.5199999999999996</v>
      </c>
      <c r="BH54" s="1069">
        <v>1.7200000000000721</v>
      </c>
      <c r="BI54" s="1069">
        <v>0</v>
      </c>
      <c r="BJ54" s="1069">
        <v>3.37</v>
      </c>
      <c r="BK54" s="1069">
        <v>0</v>
      </c>
      <c r="BL54" s="1108">
        <v>28.42</v>
      </c>
      <c r="BM54" s="421"/>
      <c r="BN54" s="422" t="s">
        <v>927</v>
      </c>
      <c r="BO54" s="861" t="s">
        <v>334</v>
      </c>
      <c r="BP54" s="424">
        <v>0.4</v>
      </c>
      <c r="BQ54" s="865" t="s">
        <v>306</v>
      </c>
      <c r="BR54" s="424">
        <v>26.366739016649003</v>
      </c>
      <c r="BS54" s="425">
        <v>1.5300000000000722</v>
      </c>
      <c r="BT54" s="425">
        <v>0.85000000000000142</v>
      </c>
      <c r="BU54" s="426"/>
    </row>
    <row r="55" spans="1:73" ht="14.25">
      <c r="A55" s="1242" t="s">
        <v>928</v>
      </c>
      <c r="B55" s="1243"/>
      <c r="C55" s="1244"/>
      <c r="D55" s="1061">
        <v>0.4</v>
      </c>
      <c r="E55" s="1062"/>
      <c r="F55" s="1063"/>
      <c r="G55" s="1064" t="s">
        <v>306</v>
      </c>
      <c r="H55" s="1065">
        <v>10.99999999997671</v>
      </c>
      <c r="I55" s="1065">
        <v>1</v>
      </c>
      <c r="J55" s="1065">
        <v>10.99999999997671</v>
      </c>
      <c r="K55" s="1066">
        <v>0.85000000000000142</v>
      </c>
      <c r="L55" s="1066">
        <v>0.85000000000000142</v>
      </c>
      <c r="M55" s="1067">
        <v>0.85</v>
      </c>
      <c r="N55" s="1068">
        <v>0.04</v>
      </c>
      <c r="O55" s="1068">
        <v>0.1</v>
      </c>
      <c r="P55" s="1067">
        <v>0.99</v>
      </c>
      <c r="Q55" s="1067">
        <v>1.08</v>
      </c>
      <c r="R55" s="1069">
        <v>11.76</v>
      </c>
      <c r="S55" s="1069">
        <v>0</v>
      </c>
      <c r="T55" s="1069">
        <v>0</v>
      </c>
      <c r="U55" s="1069">
        <v>0</v>
      </c>
      <c r="V55" s="1069">
        <v>0</v>
      </c>
      <c r="W55" s="1068">
        <v>0</v>
      </c>
      <c r="X55" s="1070">
        <v>0</v>
      </c>
      <c r="Y55" s="1083" t="s">
        <v>335</v>
      </c>
      <c r="Z55" s="1084">
        <v>1.2</v>
      </c>
      <c r="AA55" s="1085" t="s">
        <v>41</v>
      </c>
      <c r="AB55" s="1086">
        <v>1.2</v>
      </c>
      <c r="AC55" s="1087">
        <v>0.85000000000000142</v>
      </c>
      <c r="AD55" s="1088">
        <v>0.04</v>
      </c>
      <c r="AE55" s="1088">
        <v>0.15</v>
      </c>
      <c r="AF55" s="1089">
        <v>1.04</v>
      </c>
      <c r="AG55" s="1089">
        <v>2.2000000000000002</v>
      </c>
      <c r="AH55" s="1088">
        <v>0.92</v>
      </c>
      <c r="AI55" s="1090">
        <v>2.1</v>
      </c>
      <c r="AJ55" s="1090">
        <v>0</v>
      </c>
      <c r="AK55" s="1090">
        <v>0</v>
      </c>
      <c r="AL55" s="1090">
        <v>0</v>
      </c>
      <c r="AM55" s="1090">
        <v>0</v>
      </c>
      <c r="AN55" s="1088">
        <v>0</v>
      </c>
      <c r="AO55" s="1091">
        <v>0</v>
      </c>
      <c r="AP55" s="1242" t="s">
        <v>928</v>
      </c>
      <c r="AQ55" s="1244">
        <v>0</v>
      </c>
      <c r="AR55" s="1103">
        <v>0.4</v>
      </c>
      <c r="AS55" s="1104"/>
      <c r="AT55" s="1104"/>
      <c r="AU55" s="1105">
        <v>10.99999999997671</v>
      </c>
      <c r="AV55" s="1084">
        <v>1.4</v>
      </c>
      <c r="AW55" s="1085" t="s">
        <v>41</v>
      </c>
      <c r="AX55" s="1086">
        <v>1.4</v>
      </c>
      <c r="AY55" s="1068">
        <v>9.5999999999767098</v>
      </c>
      <c r="AZ55" s="1106">
        <v>0.1</v>
      </c>
      <c r="BA55" s="1106"/>
      <c r="BB55" s="1068">
        <v>1.08</v>
      </c>
      <c r="BC55" s="1067">
        <v>1.94</v>
      </c>
      <c r="BD55" s="1107">
        <v>0</v>
      </c>
      <c r="BE55" s="1107"/>
      <c r="BF55" s="1107">
        <v>13.86</v>
      </c>
      <c r="BG55" s="1107">
        <v>1.74</v>
      </c>
      <c r="BH55" s="1069">
        <v>1.0400000000000014</v>
      </c>
      <c r="BI55" s="1069">
        <v>0</v>
      </c>
      <c r="BJ55" s="1069">
        <v>2.04</v>
      </c>
      <c r="BK55" s="1069">
        <v>0</v>
      </c>
      <c r="BL55" s="1108">
        <v>8.14</v>
      </c>
      <c r="BM55" s="421"/>
      <c r="BN55" s="422" t="s">
        <v>928</v>
      </c>
      <c r="BO55" s="861" t="s">
        <v>335</v>
      </c>
      <c r="BP55" s="424">
        <v>0.4</v>
      </c>
      <c r="BQ55" s="865" t="s">
        <v>306</v>
      </c>
      <c r="BR55" s="424">
        <v>10.99999999997671</v>
      </c>
      <c r="BS55" s="425">
        <v>0.85000000000000142</v>
      </c>
      <c r="BT55" s="425">
        <v>0.85000000000000142</v>
      </c>
      <c r="BU55" s="426"/>
    </row>
    <row r="56" spans="1:73" ht="14.25">
      <c r="A56" s="1240"/>
      <c r="B56" s="1241"/>
      <c r="C56" s="1241"/>
      <c r="D56" s="866"/>
      <c r="E56" s="866"/>
      <c r="F56" s="866"/>
      <c r="G56" s="867"/>
      <c r="H56" s="868"/>
      <c r="I56" s="868"/>
      <c r="J56" s="868"/>
      <c r="K56" s="869"/>
      <c r="L56" s="869"/>
      <c r="M56" s="870"/>
      <c r="N56" s="871"/>
      <c r="O56" s="871"/>
      <c r="P56" s="870"/>
      <c r="Q56" s="870"/>
      <c r="R56" s="872"/>
      <c r="S56" s="872"/>
      <c r="T56" s="872"/>
      <c r="U56" s="872"/>
      <c r="V56" s="872"/>
      <c r="W56" s="871"/>
      <c r="X56" s="1071"/>
      <c r="Y56" s="987"/>
      <c r="Z56" s="873"/>
      <c r="AA56" s="874"/>
      <c r="AB56" s="873"/>
      <c r="AC56" s="875"/>
      <c r="AD56" s="874"/>
      <c r="AE56" s="874"/>
      <c r="AF56" s="876"/>
      <c r="AG56" s="876"/>
      <c r="AH56" s="874"/>
      <c r="AI56" s="877"/>
      <c r="AJ56" s="877"/>
      <c r="AK56" s="877"/>
      <c r="AL56" s="877"/>
      <c r="AM56" s="877"/>
      <c r="AN56" s="874"/>
      <c r="AO56" s="1092"/>
      <c r="AP56" s="1240"/>
      <c r="AQ56" s="1241"/>
      <c r="AR56" s="878"/>
      <c r="AS56" s="878"/>
      <c r="AT56" s="878"/>
      <c r="AU56" s="879"/>
      <c r="AV56" s="873"/>
      <c r="AW56" s="874"/>
      <c r="AX56" s="873"/>
      <c r="AY56" s="871"/>
      <c r="AZ56" s="880"/>
      <c r="BA56" s="880"/>
      <c r="BB56" s="871"/>
      <c r="BC56" s="870"/>
      <c r="BD56" s="870"/>
      <c r="BE56" s="870"/>
      <c r="BF56" s="870"/>
      <c r="BG56" s="870"/>
      <c r="BH56" s="872"/>
      <c r="BI56" s="872"/>
      <c r="BJ56" s="872"/>
      <c r="BK56" s="872"/>
      <c r="BL56" s="1109"/>
      <c r="BM56" s="881"/>
      <c r="BN56" s="882"/>
      <c r="BO56" s="883"/>
      <c r="BP56" s="884"/>
      <c r="BQ56" s="884"/>
      <c r="BR56" s="884"/>
      <c r="BS56" s="885"/>
      <c r="BT56" s="885"/>
      <c r="BU56" s="886"/>
    </row>
    <row r="57" spans="1:73" ht="14.25">
      <c r="A57" s="907" t="s">
        <v>90</v>
      </c>
      <c r="B57" s="387"/>
      <c r="C57" s="389"/>
      <c r="D57" s="389"/>
      <c r="E57" s="389"/>
      <c r="F57" s="389"/>
      <c r="G57" s="389"/>
      <c r="H57" s="389"/>
      <c r="I57" s="389"/>
      <c r="J57" s="389"/>
      <c r="K57" s="389"/>
      <c r="L57" s="389"/>
      <c r="M57" s="389"/>
      <c r="N57" s="389"/>
      <c r="O57" s="389"/>
      <c r="P57" s="389"/>
      <c r="Q57" s="389"/>
      <c r="R57" s="389"/>
      <c r="S57" s="389"/>
      <c r="T57" s="389"/>
      <c r="U57" s="389"/>
      <c r="V57" s="389"/>
      <c r="W57" s="389"/>
      <c r="X57" s="1058"/>
      <c r="Y57" s="807" t="s">
        <v>90</v>
      </c>
      <c r="Z57" s="405"/>
      <c r="AA57" s="405"/>
      <c r="AB57" s="405"/>
      <c r="AC57" s="406"/>
      <c r="AD57" s="407"/>
      <c r="AE57" s="407"/>
      <c r="AF57" s="406"/>
      <c r="AG57" s="406"/>
      <c r="AH57" s="406"/>
      <c r="AI57" s="409"/>
      <c r="AJ57" s="409"/>
      <c r="AK57" s="409"/>
      <c r="AL57" s="409"/>
      <c r="AM57" s="409"/>
      <c r="AN57" s="407"/>
      <c r="AO57" s="1082"/>
      <c r="AP57" s="807" t="s">
        <v>90</v>
      </c>
      <c r="AQ57" s="413"/>
      <c r="AR57" s="405"/>
      <c r="AS57" s="405"/>
      <c r="AT57" s="405"/>
      <c r="AU57" s="408"/>
      <c r="AV57" s="405"/>
      <c r="AW57" s="405"/>
      <c r="AX57" s="405"/>
      <c r="AY57" s="407"/>
      <c r="AZ57" s="407"/>
      <c r="BA57" s="407"/>
      <c r="BB57" s="407"/>
      <c r="BC57" s="406"/>
      <c r="BD57" s="406"/>
      <c r="BE57" s="406"/>
      <c r="BF57" s="406"/>
      <c r="BG57" s="406"/>
      <c r="BH57" s="406"/>
      <c r="BI57" s="406"/>
      <c r="BJ57" s="406"/>
      <c r="BK57" s="406"/>
      <c r="BL57" s="1102"/>
      <c r="BM57" s="421"/>
      <c r="BN57" s="911"/>
      <c r="BO57" s="912"/>
      <c r="BP57" s="912"/>
      <c r="BQ57" s="912"/>
      <c r="BR57" s="912"/>
      <c r="BS57" s="912"/>
      <c r="BT57" s="912"/>
      <c r="BU57" s="913"/>
    </row>
    <row r="58" spans="1:73" ht="14.25">
      <c r="A58" s="1245"/>
      <c r="B58" s="1246"/>
      <c r="C58" s="1246"/>
      <c r="D58" s="887"/>
      <c r="E58" s="887"/>
      <c r="F58" s="887"/>
      <c r="G58" s="888"/>
      <c r="H58" s="889"/>
      <c r="I58" s="889"/>
      <c r="J58" s="889"/>
      <c r="K58" s="890"/>
      <c r="L58" s="890"/>
      <c r="M58" s="891"/>
      <c r="N58" s="892"/>
      <c r="O58" s="892"/>
      <c r="P58" s="891"/>
      <c r="Q58" s="891"/>
      <c r="R58" s="893"/>
      <c r="S58" s="893"/>
      <c r="T58" s="893"/>
      <c r="U58" s="893"/>
      <c r="V58" s="893"/>
      <c r="W58" s="892"/>
      <c r="X58" s="1072"/>
      <c r="Y58" s="989"/>
      <c r="Z58" s="894"/>
      <c r="AA58" s="895"/>
      <c r="AB58" s="894"/>
      <c r="AC58" s="896"/>
      <c r="AD58" s="895"/>
      <c r="AE58" s="895"/>
      <c r="AF58" s="897"/>
      <c r="AG58" s="897"/>
      <c r="AH58" s="895"/>
      <c r="AI58" s="898"/>
      <c r="AJ58" s="898"/>
      <c r="AK58" s="898"/>
      <c r="AL58" s="898"/>
      <c r="AM58" s="898"/>
      <c r="AN58" s="895"/>
      <c r="AO58" s="1093"/>
      <c r="AP58" s="1245"/>
      <c r="AQ58" s="1246"/>
      <c r="AR58" s="899"/>
      <c r="AS58" s="899"/>
      <c r="AT58" s="899"/>
      <c r="AU58" s="900"/>
      <c r="AV58" s="894"/>
      <c r="AW58" s="895"/>
      <c r="AX58" s="894"/>
      <c r="AY58" s="892"/>
      <c r="AZ58" s="901"/>
      <c r="BA58" s="901"/>
      <c r="BB58" s="892"/>
      <c r="BC58" s="891"/>
      <c r="BD58" s="891"/>
      <c r="BE58" s="891"/>
      <c r="BF58" s="891"/>
      <c r="BG58" s="891"/>
      <c r="BH58" s="893"/>
      <c r="BI58" s="893"/>
      <c r="BJ58" s="893"/>
      <c r="BK58" s="893"/>
      <c r="BL58" s="1110"/>
      <c r="BM58" s="881"/>
      <c r="BN58" s="902"/>
      <c r="BO58" s="903"/>
      <c r="BP58" s="904"/>
      <c r="BQ58" s="904"/>
      <c r="BR58" s="904"/>
      <c r="BS58" s="905"/>
      <c r="BT58" s="905"/>
      <c r="BU58" s="906"/>
    </row>
    <row r="59" spans="1:73" ht="14.25">
      <c r="A59" s="1242" t="s">
        <v>929</v>
      </c>
      <c r="B59" s="1243"/>
      <c r="C59" s="1244"/>
      <c r="D59" s="1061">
        <v>0.4</v>
      </c>
      <c r="E59" s="1062"/>
      <c r="F59" s="1063"/>
      <c r="G59" s="1064" t="s">
        <v>306</v>
      </c>
      <c r="H59" s="1065">
        <v>40.000000000395076</v>
      </c>
      <c r="I59" s="1065">
        <v>1</v>
      </c>
      <c r="J59" s="1065">
        <v>40.000000000395076</v>
      </c>
      <c r="K59" s="1066">
        <v>1.9099999999999397</v>
      </c>
      <c r="L59" s="1066">
        <v>0.85000000000000853</v>
      </c>
      <c r="M59" s="1067">
        <v>1.38</v>
      </c>
      <c r="N59" s="1068">
        <v>0.04</v>
      </c>
      <c r="O59" s="1068">
        <v>0.1</v>
      </c>
      <c r="P59" s="1067">
        <v>1.52</v>
      </c>
      <c r="Q59" s="1067">
        <v>1.08</v>
      </c>
      <c r="R59" s="1069">
        <v>0</v>
      </c>
      <c r="S59" s="1069">
        <v>64.8</v>
      </c>
      <c r="T59" s="1069">
        <v>0.86</v>
      </c>
      <c r="U59" s="1069">
        <v>0</v>
      </c>
      <c r="V59" s="1069">
        <v>0</v>
      </c>
      <c r="W59" s="1068">
        <v>161.6</v>
      </c>
      <c r="X59" s="1070">
        <v>0</v>
      </c>
      <c r="Y59" s="1083" t="s">
        <v>338</v>
      </c>
      <c r="Z59" s="1084">
        <v>1.2</v>
      </c>
      <c r="AA59" s="1085" t="s">
        <v>41</v>
      </c>
      <c r="AB59" s="1086">
        <v>1.2</v>
      </c>
      <c r="AC59" s="1087">
        <v>1.9099999999999397</v>
      </c>
      <c r="AD59" s="1088">
        <v>0.04</v>
      </c>
      <c r="AE59" s="1088">
        <v>0.15</v>
      </c>
      <c r="AF59" s="1089">
        <v>2.1</v>
      </c>
      <c r="AG59" s="1089">
        <v>2.2000000000000002</v>
      </c>
      <c r="AH59" s="1088">
        <v>0.92</v>
      </c>
      <c r="AI59" s="1090">
        <v>0</v>
      </c>
      <c r="AJ59" s="1090">
        <v>3.04</v>
      </c>
      <c r="AK59" s="1090">
        <v>1.21</v>
      </c>
      <c r="AL59" s="1090">
        <v>0</v>
      </c>
      <c r="AM59" s="1090">
        <v>0</v>
      </c>
      <c r="AN59" s="1088">
        <v>19.14</v>
      </c>
      <c r="AO59" s="1091">
        <v>0</v>
      </c>
      <c r="AP59" s="1242" t="s">
        <v>929</v>
      </c>
      <c r="AQ59" s="1244">
        <v>0</v>
      </c>
      <c r="AR59" s="1103">
        <v>0.4</v>
      </c>
      <c r="AS59" s="1104"/>
      <c r="AT59" s="1104"/>
      <c r="AU59" s="1105">
        <v>40.000000000395076</v>
      </c>
      <c r="AV59" s="1084">
        <v>1.4</v>
      </c>
      <c r="AW59" s="1085" t="s">
        <v>41</v>
      </c>
      <c r="AX59" s="1086">
        <v>1.4</v>
      </c>
      <c r="AY59" s="1068">
        <v>38.600000000395077</v>
      </c>
      <c r="AZ59" s="1106">
        <v>0.1</v>
      </c>
      <c r="BA59" s="1106"/>
      <c r="BB59" s="1068">
        <v>1.08</v>
      </c>
      <c r="BC59" s="1067">
        <v>7.8</v>
      </c>
      <c r="BD59" s="1107">
        <v>0</v>
      </c>
      <c r="BE59" s="1107"/>
      <c r="BF59" s="1107">
        <v>69.91</v>
      </c>
      <c r="BG59" s="1107">
        <v>6.98</v>
      </c>
      <c r="BH59" s="1069">
        <v>2.0999999999999397</v>
      </c>
      <c r="BI59" s="1069">
        <v>0</v>
      </c>
      <c r="BJ59" s="1069">
        <v>4.12</v>
      </c>
      <c r="BK59" s="1069">
        <v>0</v>
      </c>
      <c r="BL59" s="1108">
        <v>51.01</v>
      </c>
      <c r="BM59" s="421"/>
      <c r="BN59" s="422" t="s">
        <v>929</v>
      </c>
      <c r="BO59" s="861" t="s">
        <v>338</v>
      </c>
      <c r="BP59" s="424">
        <v>0.4</v>
      </c>
      <c r="BQ59" s="865" t="s">
        <v>306</v>
      </c>
      <c r="BR59" s="424">
        <v>40.000000000395076</v>
      </c>
      <c r="BS59" s="425">
        <v>1.9099999999999397</v>
      </c>
      <c r="BT59" s="425">
        <v>0.85000000000000853</v>
      </c>
      <c r="BU59" s="426"/>
    </row>
    <row r="60" spans="1:73" ht="14.25">
      <c r="A60" s="1242" t="s">
        <v>930</v>
      </c>
      <c r="B60" s="1243"/>
      <c r="C60" s="1244"/>
      <c r="D60" s="1061">
        <v>0.4</v>
      </c>
      <c r="E60" s="1062"/>
      <c r="F60" s="1063"/>
      <c r="G60" s="1064" t="s">
        <v>306</v>
      </c>
      <c r="H60" s="1065">
        <v>40.000000000310386</v>
      </c>
      <c r="I60" s="1065">
        <v>1</v>
      </c>
      <c r="J60" s="1065">
        <v>40.000000000310386</v>
      </c>
      <c r="K60" s="1066">
        <v>0.85000000000000853</v>
      </c>
      <c r="L60" s="1066">
        <v>1.0699250260449844</v>
      </c>
      <c r="M60" s="1067">
        <v>0.96</v>
      </c>
      <c r="N60" s="1068">
        <v>0.04</v>
      </c>
      <c r="O60" s="1068">
        <v>0.1</v>
      </c>
      <c r="P60" s="1067">
        <v>1.1000000000000001</v>
      </c>
      <c r="Q60" s="1067">
        <v>1.08</v>
      </c>
      <c r="R60" s="1069">
        <v>47.52</v>
      </c>
      <c r="S60" s="1069">
        <v>0</v>
      </c>
      <c r="T60" s="1069">
        <v>0</v>
      </c>
      <c r="U60" s="1069">
        <v>0</v>
      </c>
      <c r="V60" s="1069">
        <v>0</v>
      </c>
      <c r="W60" s="1068">
        <v>0</v>
      </c>
      <c r="X60" s="1070">
        <v>0</v>
      </c>
      <c r="Y60" s="1083" t="s">
        <v>339</v>
      </c>
      <c r="Z60" s="1084">
        <v>1.2</v>
      </c>
      <c r="AA60" s="1085" t="s">
        <v>41</v>
      </c>
      <c r="AB60" s="1086">
        <v>1.2</v>
      </c>
      <c r="AC60" s="1087">
        <v>0.85000000000000853</v>
      </c>
      <c r="AD60" s="1088">
        <v>0.04</v>
      </c>
      <c r="AE60" s="1088">
        <v>0.15</v>
      </c>
      <c r="AF60" s="1089">
        <v>1.04</v>
      </c>
      <c r="AG60" s="1089">
        <v>2.2000000000000002</v>
      </c>
      <c r="AH60" s="1088">
        <v>0.92</v>
      </c>
      <c r="AI60" s="1090">
        <v>2.1</v>
      </c>
      <c r="AJ60" s="1090">
        <v>0</v>
      </c>
      <c r="AK60" s="1090">
        <v>0</v>
      </c>
      <c r="AL60" s="1090">
        <v>0</v>
      </c>
      <c r="AM60" s="1090">
        <v>0</v>
      </c>
      <c r="AN60" s="1088">
        <v>0</v>
      </c>
      <c r="AO60" s="1091">
        <v>0</v>
      </c>
      <c r="AP60" s="1242" t="s">
        <v>930</v>
      </c>
      <c r="AQ60" s="1244">
        <v>0</v>
      </c>
      <c r="AR60" s="1103">
        <v>0.4</v>
      </c>
      <c r="AS60" s="1104"/>
      <c r="AT60" s="1104"/>
      <c r="AU60" s="1105">
        <v>40.000000000310386</v>
      </c>
      <c r="AV60" s="1084">
        <v>1.4</v>
      </c>
      <c r="AW60" s="1085" t="s">
        <v>41</v>
      </c>
      <c r="AX60" s="1086">
        <v>1.4</v>
      </c>
      <c r="AY60" s="1068">
        <v>38.600000000310388</v>
      </c>
      <c r="AZ60" s="1106">
        <v>0.1</v>
      </c>
      <c r="BA60" s="1106"/>
      <c r="BB60" s="1068">
        <v>1.08</v>
      </c>
      <c r="BC60" s="1067">
        <v>7.8</v>
      </c>
      <c r="BD60" s="1107">
        <v>0</v>
      </c>
      <c r="BE60" s="1107"/>
      <c r="BF60" s="1107">
        <v>49.620000000000005</v>
      </c>
      <c r="BG60" s="1107">
        <v>6.98</v>
      </c>
      <c r="BH60" s="1069">
        <v>1.0400000000000085</v>
      </c>
      <c r="BI60" s="1069">
        <v>0</v>
      </c>
      <c r="BJ60" s="1069">
        <v>2.04</v>
      </c>
      <c r="BK60" s="1069">
        <v>0</v>
      </c>
      <c r="BL60" s="1108">
        <v>32.799999999999997</v>
      </c>
      <c r="BM60" s="421"/>
      <c r="BN60" s="422" t="s">
        <v>930</v>
      </c>
      <c r="BO60" s="861" t="s">
        <v>339</v>
      </c>
      <c r="BP60" s="424">
        <v>0.4</v>
      </c>
      <c r="BQ60" s="862" t="s">
        <v>306</v>
      </c>
      <c r="BR60" s="424">
        <v>40.000000000310386</v>
      </c>
      <c r="BS60" s="425">
        <v>0.85000000000000853</v>
      </c>
      <c r="BT60" s="425">
        <v>1.0699250260449844</v>
      </c>
      <c r="BU60" s="426"/>
    </row>
    <row r="61" spans="1:73" ht="14.25">
      <c r="A61" s="1242" t="s">
        <v>931</v>
      </c>
      <c r="B61" s="1243"/>
      <c r="C61" s="1244"/>
      <c r="D61" s="1061">
        <v>0.4</v>
      </c>
      <c r="E61" s="1062"/>
      <c r="F61" s="1063"/>
      <c r="G61" s="1064" t="s">
        <v>305</v>
      </c>
      <c r="H61" s="1065">
        <v>39.999999999809383</v>
      </c>
      <c r="I61" s="1065">
        <v>1</v>
      </c>
      <c r="J61" s="1065">
        <v>39.999999999809383</v>
      </c>
      <c r="K61" s="1066">
        <v>1.0749250260450651</v>
      </c>
      <c r="L61" s="1066">
        <v>2.2212437368014122</v>
      </c>
      <c r="M61" s="1067">
        <v>1.65</v>
      </c>
      <c r="N61" s="1068">
        <v>0.04</v>
      </c>
      <c r="O61" s="1068">
        <v>0.1</v>
      </c>
      <c r="P61" s="1067">
        <v>1.79</v>
      </c>
      <c r="Q61" s="1067">
        <v>1.08</v>
      </c>
      <c r="R61" s="1069">
        <v>0</v>
      </c>
      <c r="S61" s="1069">
        <v>64.8</v>
      </c>
      <c r="T61" s="1069">
        <v>12.53</v>
      </c>
      <c r="U61" s="1069">
        <v>0</v>
      </c>
      <c r="V61" s="1069">
        <v>0</v>
      </c>
      <c r="W61" s="1068">
        <v>183.2</v>
      </c>
      <c r="X61" s="1070">
        <v>0</v>
      </c>
      <c r="Y61" s="1083" t="s">
        <v>340</v>
      </c>
      <c r="Z61" s="1084">
        <v>1.2</v>
      </c>
      <c r="AA61" s="1085" t="s">
        <v>41</v>
      </c>
      <c r="AB61" s="1086">
        <v>1.2</v>
      </c>
      <c r="AC61" s="1087">
        <v>1.0749250260450651</v>
      </c>
      <c r="AD61" s="1088">
        <v>0.04</v>
      </c>
      <c r="AE61" s="1088">
        <v>0.15</v>
      </c>
      <c r="AF61" s="1089">
        <v>1.26</v>
      </c>
      <c r="AG61" s="1089">
        <v>2.2000000000000002</v>
      </c>
      <c r="AH61" s="1088">
        <v>0.92</v>
      </c>
      <c r="AI61" s="1090">
        <v>2.5499999999999998</v>
      </c>
      <c r="AJ61" s="1090">
        <v>0</v>
      </c>
      <c r="AK61" s="1090">
        <v>0</v>
      </c>
      <c r="AL61" s="1090">
        <v>0</v>
      </c>
      <c r="AM61" s="1090">
        <v>0</v>
      </c>
      <c r="AN61" s="1088">
        <v>0</v>
      </c>
      <c r="AO61" s="1091">
        <v>0</v>
      </c>
      <c r="AP61" s="1242" t="s">
        <v>931</v>
      </c>
      <c r="AQ61" s="1244">
        <v>0</v>
      </c>
      <c r="AR61" s="1103">
        <v>0.4</v>
      </c>
      <c r="AS61" s="1104"/>
      <c r="AT61" s="1104"/>
      <c r="AU61" s="1105">
        <v>39.999999999809383</v>
      </c>
      <c r="AV61" s="1084">
        <v>1.4</v>
      </c>
      <c r="AW61" s="1085" t="s">
        <v>41</v>
      </c>
      <c r="AX61" s="1086">
        <v>1.4</v>
      </c>
      <c r="AY61" s="1068">
        <v>38.599999999809384</v>
      </c>
      <c r="AZ61" s="1106">
        <v>0.1</v>
      </c>
      <c r="BA61" s="1106"/>
      <c r="BB61" s="1068">
        <v>1.08</v>
      </c>
      <c r="BC61" s="1067">
        <v>7.8</v>
      </c>
      <c r="BD61" s="1107">
        <v>0</v>
      </c>
      <c r="BE61" s="1107"/>
      <c r="BF61" s="1107">
        <v>79.88</v>
      </c>
      <c r="BG61" s="1107">
        <v>6.98</v>
      </c>
      <c r="BH61" s="1069">
        <v>1.2649250260450651</v>
      </c>
      <c r="BI61" s="1069">
        <v>0</v>
      </c>
      <c r="BJ61" s="1069">
        <v>2.48</v>
      </c>
      <c r="BK61" s="1069">
        <v>0</v>
      </c>
      <c r="BL61" s="1108">
        <v>62.62</v>
      </c>
      <c r="BM61" s="421"/>
      <c r="BN61" s="422" t="s">
        <v>931</v>
      </c>
      <c r="BO61" s="861" t="s">
        <v>340</v>
      </c>
      <c r="BP61" s="424">
        <v>0.4</v>
      </c>
      <c r="BQ61" s="865" t="s">
        <v>305</v>
      </c>
      <c r="BR61" s="424">
        <v>39.999999999809383</v>
      </c>
      <c r="BS61" s="425">
        <v>1.0749250260450651</v>
      </c>
      <c r="BT61" s="425">
        <v>2.2212437368014122</v>
      </c>
      <c r="BU61" s="426"/>
    </row>
    <row r="62" spans="1:73" ht="14.25">
      <c r="A62" s="1242" t="s">
        <v>932</v>
      </c>
      <c r="B62" s="1243"/>
      <c r="C62" s="1244"/>
      <c r="D62" s="1061">
        <v>0.6</v>
      </c>
      <c r="E62" s="1062"/>
      <c r="F62" s="1063"/>
      <c r="G62" s="1064" t="s">
        <v>910</v>
      </c>
      <c r="H62" s="1065">
        <v>39.999983667344452</v>
      </c>
      <c r="I62" s="1065">
        <v>1</v>
      </c>
      <c r="J62" s="1065">
        <v>39.999983667344452</v>
      </c>
      <c r="K62" s="1066">
        <v>2.441243736801411</v>
      </c>
      <c r="L62" s="1066">
        <v>4.3499999999999375</v>
      </c>
      <c r="M62" s="1067">
        <v>3.4</v>
      </c>
      <c r="N62" s="1068">
        <v>0.06</v>
      </c>
      <c r="O62" s="1068">
        <v>0.12</v>
      </c>
      <c r="P62" s="1067">
        <v>3.58</v>
      </c>
      <c r="Q62" s="1067">
        <v>1.5199999999999998</v>
      </c>
      <c r="R62" s="1069">
        <v>0</v>
      </c>
      <c r="S62" s="1069">
        <v>91.2</v>
      </c>
      <c r="T62" s="1069">
        <v>91.2</v>
      </c>
      <c r="U62" s="1069">
        <v>35.26</v>
      </c>
      <c r="V62" s="1069">
        <v>0</v>
      </c>
      <c r="W62" s="1068">
        <v>326.39999999999998</v>
      </c>
      <c r="X62" s="1070">
        <v>0</v>
      </c>
      <c r="Y62" s="1083" t="s">
        <v>341</v>
      </c>
      <c r="Z62" s="1084">
        <v>1.2</v>
      </c>
      <c r="AA62" s="1085" t="s">
        <v>41</v>
      </c>
      <c r="AB62" s="1086">
        <v>1.2</v>
      </c>
      <c r="AC62" s="1087">
        <v>2.441243736801411</v>
      </c>
      <c r="AD62" s="1088">
        <v>0.06</v>
      </c>
      <c r="AE62" s="1088">
        <v>0.15</v>
      </c>
      <c r="AF62" s="1089">
        <v>2.65</v>
      </c>
      <c r="AG62" s="1089">
        <v>2.3000000000000003</v>
      </c>
      <c r="AH62" s="1088">
        <v>0.68</v>
      </c>
      <c r="AI62" s="1090">
        <v>0</v>
      </c>
      <c r="AJ62" s="1090">
        <v>2.35</v>
      </c>
      <c r="AK62" s="1090">
        <v>1.8</v>
      </c>
      <c r="AL62" s="1090">
        <v>0</v>
      </c>
      <c r="AM62" s="1090">
        <v>0</v>
      </c>
      <c r="AN62" s="1088">
        <v>17.14</v>
      </c>
      <c r="AO62" s="1091">
        <v>0</v>
      </c>
      <c r="AP62" s="1242" t="s">
        <v>932</v>
      </c>
      <c r="AQ62" s="1244">
        <v>0</v>
      </c>
      <c r="AR62" s="1103">
        <v>0.6</v>
      </c>
      <c r="AS62" s="1104"/>
      <c r="AT62" s="1104"/>
      <c r="AU62" s="1105">
        <v>39.999983667344452</v>
      </c>
      <c r="AV62" s="1084">
        <v>1.4</v>
      </c>
      <c r="AW62" s="1085" t="s">
        <v>41</v>
      </c>
      <c r="AX62" s="1086">
        <v>1.4</v>
      </c>
      <c r="AY62" s="1068">
        <v>38.599983667344453</v>
      </c>
      <c r="AZ62" s="1106">
        <v>0.12</v>
      </c>
      <c r="BA62" s="1106"/>
      <c r="BB62" s="1068">
        <v>1.5199999999999998</v>
      </c>
      <c r="BC62" s="1067">
        <v>14.53</v>
      </c>
      <c r="BD62" s="1107">
        <v>0</v>
      </c>
      <c r="BE62" s="1107"/>
      <c r="BF62" s="1107">
        <v>221.81</v>
      </c>
      <c r="BG62" s="1107">
        <v>15.72</v>
      </c>
      <c r="BH62" s="1069">
        <v>2.35</v>
      </c>
      <c r="BI62" s="1069">
        <v>0.35124373680141119</v>
      </c>
      <c r="BJ62" s="1069">
        <v>4.6100000000000003</v>
      </c>
      <c r="BK62" s="1069">
        <v>0.22</v>
      </c>
      <c r="BL62" s="1108">
        <v>186.73</v>
      </c>
      <c r="BM62" s="421"/>
      <c r="BN62" s="422" t="s">
        <v>932</v>
      </c>
      <c r="BO62" s="861" t="s">
        <v>341</v>
      </c>
      <c r="BP62" s="424">
        <v>0.6</v>
      </c>
      <c r="BQ62" s="865" t="s">
        <v>910</v>
      </c>
      <c r="BR62" s="424">
        <v>39.999983667344452</v>
      </c>
      <c r="BS62" s="425">
        <v>2.441243736801411</v>
      </c>
      <c r="BT62" s="425">
        <v>4.3499999999999375</v>
      </c>
      <c r="BU62" s="426"/>
    </row>
    <row r="63" spans="1:73" ht="14.25">
      <c r="A63" s="1242" t="s">
        <v>933</v>
      </c>
      <c r="B63" s="1243"/>
      <c r="C63" s="1244"/>
      <c r="D63" s="1061">
        <v>0.6</v>
      </c>
      <c r="E63" s="1062"/>
      <c r="F63" s="1063"/>
      <c r="G63" s="1064" t="s">
        <v>910</v>
      </c>
      <c r="H63" s="1065">
        <v>40.002555079249731</v>
      </c>
      <c r="I63" s="1065">
        <v>1</v>
      </c>
      <c r="J63" s="1065">
        <v>40.002555079249731</v>
      </c>
      <c r="K63" s="1066">
        <v>4.3499999999999375</v>
      </c>
      <c r="L63" s="1066">
        <v>3.2407684031030186</v>
      </c>
      <c r="M63" s="1067">
        <v>3.8</v>
      </c>
      <c r="N63" s="1068">
        <v>0.06</v>
      </c>
      <c r="O63" s="1068">
        <v>0.12</v>
      </c>
      <c r="P63" s="1067">
        <v>3.98</v>
      </c>
      <c r="Q63" s="1067">
        <v>1.5199999999999998</v>
      </c>
      <c r="R63" s="1069">
        <v>0</v>
      </c>
      <c r="S63" s="1069">
        <v>91.21</v>
      </c>
      <c r="T63" s="1069">
        <v>91.21</v>
      </c>
      <c r="U63" s="1069">
        <v>59.59</v>
      </c>
      <c r="V63" s="1069">
        <v>0</v>
      </c>
      <c r="W63" s="1068">
        <v>358.42</v>
      </c>
      <c r="X63" s="1070">
        <v>0</v>
      </c>
      <c r="Y63" s="1083" t="s">
        <v>342</v>
      </c>
      <c r="Z63" s="1084">
        <v>1.2</v>
      </c>
      <c r="AA63" s="1085" t="s">
        <v>41</v>
      </c>
      <c r="AB63" s="1086">
        <v>1.2</v>
      </c>
      <c r="AC63" s="1087">
        <v>4.3499999999999375</v>
      </c>
      <c r="AD63" s="1088">
        <v>0.06</v>
      </c>
      <c r="AE63" s="1088">
        <v>0.15</v>
      </c>
      <c r="AF63" s="1089">
        <v>4.5599999999999996</v>
      </c>
      <c r="AG63" s="1089">
        <v>2.5</v>
      </c>
      <c r="AH63" s="1088">
        <v>0.68</v>
      </c>
      <c r="AI63" s="1090">
        <v>0</v>
      </c>
      <c r="AJ63" s="1090">
        <v>2.5499999999999998</v>
      </c>
      <c r="AK63" s="1090">
        <v>2.5499999999999998</v>
      </c>
      <c r="AL63" s="1090">
        <v>2.5499999999999998</v>
      </c>
      <c r="AM63" s="1090">
        <v>0.1</v>
      </c>
      <c r="AN63" s="1088">
        <v>0</v>
      </c>
      <c r="AO63" s="1091">
        <v>27.53</v>
      </c>
      <c r="AP63" s="1242" t="s">
        <v>933</v>
      </c>
      <c r="AQ63" s="1244">
        <v>0</v>
      </c>
      <c r="AR63" s="1103">
        <v>0.6</v>
      </c>
      <c r="AS63" s="1104"/>
      <c r="AT63" s="1104"/>
      <c r="AU63" s="1105">
        <v>40.002555079249731</v>
      </c>
      <c r="AV63" s="1084">
        <v>1.4</v>
      </c>
      <c r="AW63" s="1085" t="s">
        <v>41</v>
      </c>
      <c r="AX63" s="1086">
        <v>1.4</v>
      </c>
      <c r="AY63" s="1068">
        <v>38.602555079249733</v>
      </c>
      <c r="AZ63" s="1106">
        <v>0.12</v>
      </c>
      <c r="BA63" s="1106"/>
      <c r="BB63" s="1068">
        <v>1.5199999999999998</v>
      </c>
      <c r="BC63" s="1067">
        <v>14.53</v>
      </c>
      <c r="BD63" s="1107">
        <v>0</v>
      </c>
      <c r="BE63" s="1107"/>
      <c r="BF63" s="1107">
        <v>249.76000000000002</v>
      </c>
      <c r="BG63" s="1107">
        <v>15.72</v>
      </c>
      <c r="BH63" s="1069">
        <v>3.7599999999999372</v>
      </c>
      <c r="BI63" s="1069">
        <v>0.85</v>
      </c>
      <c r="BJ63" s="1069">
        <v>7.37</v>
      </c>
      <c r="BK63" s="1069">
        <v>0.54</v>
      </c>
      <c r="BL63" s="1108">
        <v>211.6</v>
      </c>
      <c r="BM63" s="421"/>
      <c r="BN63" s="422" t="s">
        <v>933</v>
      </c>
      <c r="BO63" s="861" t="s">
        <v>342</v>
      </c>
      <c r="BP63" s="424">
        <v>0.6</v>
      </c>
      <c r="BQ63" s="865" t="s">
        <v>910</v>
      </c>
      <c r="BR63" s="424">
        <v>40.002555079249731</v>
      </c>
      <c r="BS63" s="425">
        <v>4.3499999999999375</v>
      </c>
      <c r="BT63" s="425">
        <v>3.2407684031030186</v>
      </c>
      <c r="BU63" s="426"/>
    </row>
    <row r="64" spans="1:73" ht="14.25">
      <c r="A64" s="1242" t="s">
        <v>934</v>
      </c>
      <c r="B64" s="1243"/>
      <c r="C64" s="1244"/>
      <c r="D64" s="1061">
        <v>0.6</v>
      </c>
      <c r="E64" s="1062"/>
      <c r="F64" s="1063"/>
      <c r="G64" s="1064" t="s">
        <v>306</v>
      </c>
      <c r="H64" s="1065">
        <v>29.997451032379651</v>
      </c>
      <c r="I64" s="1065">
        <v>1</v>
      </c>
      <c r="J64" s="1065">
        <v>29.997451032379651</v>
      </c>
      <c r="K64" s="1066">
        <v>3.2407684031030186</v>
      </c>
      <c r="L64" s="1066">
        <v>1.0650000000000119</v>
      </c>
      <c r="M64" s="1067">
        <v>2.15</v>
      </c>
      <c r="N64" s="1068">
        <v>0.06</v>
      </c>
      <c r="O64" s="1068">
        <v>0.12</v>
      </c>
      <c r="P64" s="1067">
        <v>2.33</v>
      </c>
      <c r="Q64" s="1067">
        <v>1.42</v>
      </c>
      <c r="R64" s="1069">
        <v>0</v>
      </c>
      <c r="S64" s="1069">
        <v>63.89</v>
      </c>
      <c r="T64" s="1069">
        <v>35.35</v>
      </c>
      <c r="U64" s="1069">
        <v>0</v>
      </c>
      <c r="V64" s="1069">
        <v>0</v>
      </c>
      <c r="W64" s="1068">
        <v>169.79</v>
      </c>
      <c r="X64" s="1070">
        <v>0</v>
      </c>
      <c r="Y64" s="1083" t="s">
        <v>343</v>
      </c>
      <c r="Z64" s="1084">
        <v>1.2</v>
      </c>
      <c r="AA64" s="1085" t="s">
        <v>41</v>
      </c>
      <c r="AB64" s="1086">
        <v>1.2</v>
      </c>
      <c r="AC64" s="1087">
        <v>3.2407684031030186</v>
      </c>
      <c r="AD64" s="1088">
        <v>0.06</v>
      </c>
      <c r="AE64" s="1088">
        <v>0.15</v>
      </c>
      <c r="AF64" s="1089">
        <v>3.45</v>
      </c>
      <c r="AG64" s="1089">
        <v>2.4000000000000004</v>
      </c>
      <c r="AH64" s="1088">
        <v>0.68</v>
      </c>
      <c r="AI64" s="1090">
        <v>0</v>
      </c>
      <c r="AJ64" s="1090">
        <v>2.4500000000000002</v>
      </c>
      <c r="AK64" s="1090">
        <v>2.4500000000000002</v>
      </c>
      <c r="AL64" s="1090">
        <v>0.73</v>
      </c>
      <c r="AM64" s="1090">
        <v>0</v>
      </c>
      <c r="AN64" s="1088">
        <v>21.49</v>
      </c>
      <c r="AO64" s="1091">
        <v>0</v>
      </c>
      <c r="AP64" s="1242" t="s">
        <v>934</v>
      </c>
      <c r="AQ64" s="1244">
        <v>0</v>
      </c>
      <c r="AR64" s="1103">
        <v>0.6</v>
      </c>
      <c r="AS64" s="1104"/>
      <c r="AT64" s="1104"/>
      <c r="AU64" s="1105">
        <v>29.997451032379651</v>
      </c>
      <c r="AV64" s="1084">
        <v>1.4</v>
      </c>
      <c r="AW64" s="1085" t="s">
        <v>41</v>
      </c>
      <c r="AX64" s="1086">
        <v>1.4</v>
      </c>
      <c r="AY64" s="1068">
        <v>28.597451032379652</v>
      </c>
      <c r="AZ64" s="1106">
        <v>0.12</v>
      </c>
      <c r="BA64" s="1106"/>
      <c r="BB64" s="1068">
        <v>1.42</v>
      </c>
      <c r="BC64" s="1067">
        <v>9.91</v>
      </c>
      <c r="BD64" s="1107">
        <v>0</v>
      </c>
      <c r="BE64" s="1107"/>
      <c r="BF64" s="1107">
        <v>104.87000000000002</v>
      </c>
      <c r="BG64" s="1107">
        <v>11.64</v>
      </c>
      <c r="BH64" s="1069">
        <v>2.6507684031030188</v>
      </c>
      <c r="BI64" s="1069">
        <v>0.85</v>
      </c>
      <c r="BJ64" s="1069">
        <v>5.2</v>
      </c>
      <c r="BK64" s="1069">
        <v>0.54</v>
      </c>
      <c r="BL64" s="1108">
        <v>77.58</v>
      </c>
      <c r="BM64" s="421"/>
      <c r="BN64" s="422" t="s">
        <v>934</v>
      </c>
      <c r="BO64" s="861" t="s">
        <v>343</v>
      </c>
      <c r="BP64" s="424">
        <v>0.6</v>
      </c>
      <c r="BQ64" s="862" t="s">
        <v>306</v>
      </c>
      <c r="BR64" s="424">
        <v>29.997451032379651</v>
      </c>
      <c r="BS64" s="425">
        <v>3.2407684031030186</v>
      </c>
      <c r="BT64" s="425">
        <v>1.0650000000000119</v>
      </c>
      <c r="BU64" s="426"/>
    </row>
    <row r="65" spans="1:73" ht="14.25">
      <c r="A65" s="1242" t="s">
        <v>935</v>
      </c>
      <c r="B65" s="1243"/>
      <c r="C65" s="1244"/>
      <c r="D65" s="1061">
        <v>0.6</v>
      </c>
      <c r="E65" s="1062"/>
      <c r="F65" s="1063"/>
      <c r="G65" s="1064" t="s">
        <v>306</v>
      </c>
      <c r="H65" s="1065">
        <v>30.000000000046331</v>
      </c>
      <c r="I65" s="1065">
        <v>1</v>
      </c>
      <c r="J65" s="1065">
        <v>30.000000000046331</v>
      </c>
      <c r="K65" s="1066">
        <v>2.454999999999913</v>
      </c>
      <c r="L65" s="1066">
        <v>1.2549999999999812</v>
      </c>
      <c r="M65" s="1067">
        <v>1.85</v>
      </c>
      <c r="N65" s="1068">
        <v>0.06</v>
      </c>
      <c r="O65" s="1068">
        <v>0.12</v>
      </c>
      <c r="P65" s="1067">
        <v>2.0300000000000002</v>
      </c>
      <c r="Q65" s="1067">
        <v>1.42</v>
      </c>
      <c r="R65" s="1069">
        <v>0</v>
      </c>
      <c r="S65" s="1069">
        <v>63.9</v>
      </c>
      <c r="T65" s="1069">
        <v>22.58</v>
      </c>
      <c r="U65" s="1069">
        <v>0</v>
      </c>
      <c r="V65" s="1069">
        <v>0</v>
      </c>
      <c r="W65" s="1068">
        <v>151.80000000000001</v>
      </c>
      <c r="X65" s="1070">
        <v>0</v>
      </c>
      <c r="Y65" s="1083" t="s">
        <v>344</v>
      </c>
      <c r="Z65" s="1084">
        <v>1.2</v>
      </c>
      <c r="AA65" s="1085" t="s">
        <v>41</v>
      </c>
      <c r="AB65" s="1086">
        <v>1.2</v>
      </c>
      <c r="AC65" s="1087">
        <v>2.454999999999913</v>
      </c>
      <c r="AD65" s="1088">
        <v>0.06</v>
      </c>
      <c r="AE65" s="1088">
        <v>0.15</v>
      </c>
      <c r="AF65" s="1089">
        <v>2.66</v>
      </c>
      <c r="AG65" s="1089">
        <v>2.3000000000000003</v>
      </c>
      <c r="AH65" s="1088">
        <v>0.68</v>
      </c>
      <c r="AI65" s="1090">
        <v>0</v>
      </c>
      <c r="AJ65" s="1090">
        <v>2.35</v>
      </c>
      <c r="AK65" s="1090">
        <v>1.81</v>
      </c>
      <c r="AL65" s="1090">
        <v>0</v>
      </c>
      <c r="AM65" s="1090">
        <v>0</v>
      </c>
      <c r="AN65" s="1088">
        <v>17.190000000000001</v>
      </c>
      <c r="AO65" s="1091">
        <v>0</v>
      </c>
      <c r="AP65" s="1242" t="s">
        <v>935</v>
      </c>
      <c r="AQ65" s="1244">
        <v>0</v>
      </c>
      <c r="AR65" s="1103">
        <v>0.6</v>
      </c>
      <c r="AS65" s="1104"/>
      <c r="AT65" s="1104"/>
      <c r="AU65" s="1105">
        <v>30.000000000046331</v>
      </c>
      <c r="AV65" s="1084">
        <v>1.4</v>
      </c>
      <c r="AW65" s="1085" t="s">
        <v>41</v>
      </c>
      <c r="AX65" s="1086">
        <v>1.4</v>
      </c>
      <c r="AY65" s="1068">
        <v>28.600000000046332</v>
      </c>
      <c r="AZ65" s="1106">
        <v>0.12</v>
      </c>
      <c r="BA65" s="1106"/>
      <c r="BB65" s="1068">
        <v>1.42</v>
      </c>
      <c r="BC65" s="1067">
        <v>9.91</v>
      </c>
      <c r="BD65" s="1107">
        <v>0</v>
      </c>
      <c r="BE65" s="1107"/>
      <c r="BF65" s="1107">
        <v>90.639999999999986</v>
      </c>
      <c r="BG65" s="1107">
        <v>11.64</v>
      </c>
      <c r="BH65" s="1069">
        <v>2.35</v>
      </c>
      <c r="BI65" s="1069">
        <v>0.36499999999991317</v>
      </c>
      <c r="BJ65" s="1069">
        <v>4.6100000000000003</v>
      </c>
      <c r="BK65" s="1069">
        <v>0.23</v>
      </c>
      <c r="BL65" s="1108">
        <v>64.25</v>
      </c>
      <c r="BM65" s="421"/>
      <c r="BN65" s="422" t="s">
        <v>935</v>
      </c>
      <c r="BO65" s="861" t="s">
        <v>344</v>
      </c>
      <c r="BP65" s="424">
        <v>0.6</v>
      </c>
      <c r="BQ65" s="862" t="s">
        <v>306</v>
      </c>
      <c r="BR65" s="424">
        <v>30.000000000046331</v>
      </c>
      <c r="BS65" s="425">
        <v>2.454999999999913</v>
      </c>
      <c r="BT65" s="425">
        <v>1.2549999999999812</v>
      </c>
      <c r="BU65" s="426"/>
    </row>
    <row r="66" spans="1:73" ht="14.25">
      <c r="A66" s="1242" t="s">
        <v>936</v>
      </c>
      <c r="B66" s="1243"/>
      <c r="C66" s="1244"/>
      <c r="D66" s="1061">
        <v>0.6</v>
      </c>
      <c r="E66" s="1062"/>
      <c r="F66" s="1063"/>
      <c r="G66" s="1064" t="s">
        <v>306</v>
      </c>
      <c r="H66" s="1065">
        <v>14.435781629665655</v>
      </c>
      <c r="I66" s="1065">
        <v>1</v>
      </c>
      <c r="J66" s="1065">
        <v>14.435781629665655</v>
      </c>
      <c r="K66" s="1066">
        <v>1.2549999999999812</v>
      </c>
      <c r="L66" s="1066">
        <v>1.1449999999999534</v>
      </c>
      <c r="M66" s="1067">
        <v>1.2</v>
      </c>
      <c r="N66" s="1068">
        <v>0.06</v>
      </c>
      <c r="O66" s="1068">
        <v>0.12</v>
      </c>
      <c r="P66" s="1067">
        <v>1.38</v>
      </c>
      <c r="Q66" s="1067">
        <v>1.3199999999999998</v>
      </c>
      <c r="R66" s="1069">
        <v>26.3</v>
      </c>
      <c r="S66" s="1069">
        <v>0</v>
      </c>
      <c r="T66" s="1069">
        <v>0</v>
      </c>
      <c r="U66" s="1069">
        <v>0</v>
      </c>
      <c r="V66" s="1069">
        <v>0</v>
      </c>
      <c r="W66" s="1068">
        <v>0</v>
      </c>
      <c r="X66" s="1070">
        <v>0</v>
      </c>
      <c r="Y66" s="1083" t="s">
        <v>345</v>
      </c>
      <c r="Z66" s="1084">
        <v>1.2</v>
      </c>
      <c r="AA66" s="1085" t="s">
        <v>41</v>
      </c>
      <c r="AB66" s="1086">
        <v>1.2</v>
      </c>
      <c r="AC66" s="1087">
        <v>1.2549999999999812</v>
      </c>
      <c r="AD66" s="1088">
        <v>0.06</v>
      </c>
      <c r="AE66" s="1088">
        <v>0.15</v>
      </c>
      <c r="AF66" s="1089">
        <v>1.46</v>
      </c>
      <c r="AG66" s="1089">
        <v>2.2000000000000002</v>
      </c>
      <c r="AH66" s="1088">
        <v>0.68</v>
      </c>
      <c r="AI66" s="1090">
        <v>2.1800000000000002</v>
      </c>
      <c r="AJ66" s="1090">
        <v>0</v>
      </c>
      <c r="AK66" s="1090">
        <v>0</v>
      </c>
      <c r="AL66" s="1090">
        <v>0</v>
      </c>
      <c r="AM66" s="1090">
        <v>0</v>
      </c>
      <c r="AN66" s="1088">
        <v>0</v>
      </c>
      <c r="AO66" s="1091">
        <v>0</v>
      </c>
      <c r="AP66" s="1242" t="s">
        <v>936</v>
      </c>
      <c r="AQ66" s="1244">
        <v>0</v>
      </c>
      <c r="AR66" s="1103">
        <v>0.6</v>
      </c>
      <c r="AS66" s="1104"/>
      <c r="AT66" s="1104"/>
      <c r="AU66" s="1105">
        <v>14.435781629665655</v>
      </c>
      <c r="AV66" s="1084">
        <v>1.4</v>
      </c>
      <c r="AW66" s="1085" t="s">
        <v>41</v>
      </c>
      <c r="AX66" s="1086">
        <v>1.4</v>
      </c>
      <c r="AY66" s="1068">
        <v>13.035781629665655</v>
      </c>
      <c r="AZ66" s="1106">
        <v>0.12</v>
      </c>
      <c r="BA66" s="1106"/>
      <c r="BB66" s="1068">
        <v>1.3199999999999998</v>
      </c>
      <c r="BC66" s="1067">
        <v>4.12</v>
      </c>
      <c r="BD66" s="1107">
        <v>0</v>
      </c>
      <c r="BE66" s="1107"/>
      <c r="BF66" s="1107">
        <v>28.48</v>
      </c>
      <c r="BG66" s="1107">
        <v>5.31</v>
      </c>
      <c r="BH66" s="1069">
        <v>1.4649999999999812</v>
      </c>
      <c r="BI66" s="1069">
        <v>0</v>
      </c>
      <c r="BJ66" s="1069">
        <v>2.87</v>
      </c>
      <c r="BK66" s="1069">
        <v>0</v>
      </c>
      <c r="BL66" s="1108">
        <v>16.18</v>
      </c>
      <c r="BM66" s="421"/>
      <c r="BN66" s="422" t="s">
        <v>936</v>
      </c>
      <c r="BO66" s="861" t="s">
        <v>345</v>
      </c>
      <c r="BP66" s="424">
        <v>0.6</v>
      </c>
      <c r="BQ66" s="862" t="s">
        <v>306</v>
      </c>
      <c r="BR66" s="424">
        <v>14.435781629665655</v>
      </c>
      <c r="BS66" s="425">
        <v>1.2549999999999812</v>
      </c>
      <c r="BT66" s="425">
        <v>1.1449999999999534</v>
      </c>
      <c r="BU66" s="426"/>
    </row>
    <row r="67" spans="1:73" ht="14.25">
      <c r="A67" s="1242" t="s">
        <v>937</v>
      </c>
      <c r="B67" s="1243"/>
      <c r="C67" s="1244"/>
      <c r="D67" s="1061">
        <v>0.6</v>
      </c>
      <c r="E67" s="1062"/>
      <c r="F67" s="1063"/>
      <c r="G67" s="1064" t="s">
        <v>306</v>
      </c>
      <c r="H67" s="1065">
        <v>22.000000000158884</v>
      </c>
      <c r="I67" s="1065">
        <v>1</v>
      </c>
      <c r="J67" s="1065">
        <v>22.000000000158884</v>
      </c>
      <c r="K67" s="1066">
        <v>1.2099999999999795</v>
      </c>
      <c r="L67" s="1066">
        <v>0.88499999999997669</v>
      </c>
      <c r="M67" s="1067">
        <v>1.05</v>
      </c>
      <c r="N67" s="1068">
        <v>0.06</v>
      </c>
      <c r="O67" s="1068">
        <v>0.12</v>
      </c>
      <c r="P67" s="1067">
        <v>1.23</v>
      </c>
      <c r="Q67" s="1067">
        <v>1.3199999999999998</v>
      </c>
      <c r="R67" s="1069">
        <v>35.72</v>
      </c>
      <c r="S67" s="1069">
        <v>0</v>
      </c>
      <c r="T67" s="1069">
        <v>0</v>
      </c>
      <c r="U67" s="1069">
        <v>0</v>
      </c>
      <c r="V67" s="1069">
        <v>0</v>
      </c>
      <c r="W67" s="1068">
        <v>0</v>
      </c>
      <c r="X67" s="1070">
        <v>0</v>
      </c>
      <c r="Y67" s="1083" t="s">
        <v>336</v>
      </c>
      <c r="Z67" s="1084">
        <v>1.2</v>
      </c>
      <c r="AA67" s="1085" t="s">
        <v>41</v>
      </c>
      <c r="AB67" s="1086">
        <v>1.2</v>
      </c>
      <c r="AC67" s="1087">
        <v>1.2099999999999795</v>
      </c>
      <c r="AD67" s="1088">
        <v>0.06</v>
      </c>
      <c r="AE67" s="1088">
        <v>0.15</v>
      </c>
      <c r="AF67" s="1089">
        <v>1.42</v>
      </c>
      <c r="AG67" s="1089">
        <v>2.2000000000000002</v>
      </c>
      <c r="AH67" s="1088">
        <v>0.68</v>
      </c>
      <c r="AI67" s="1090">
        <v>2.12</v>
      </c>
      <c r="AJ67" s="1090">
        <v>0</v>
      </c>
      <c r="AK67" s="1090">
        <v>0</v>
      </c>
      <c r="AL67" s="1090">
        <v>0</v>
      </c>
      <c r="AM67" s="1090">
        <v>0</v>
      </c>
      <c r="AN67" s="1088">
        <v>0</v>
      </c>
      <c r="AO67" s="1091">
        <v>0</v>
      </c>
      <c r="AP67" s="1242" t="s">
        <v>937</v>
      </c>
      <c r="AQ67" s="1244">
        <v>0</v>
      </c>
      <c r="AR67" s="1103">
        <v>0.6</v>
      </c>
      <c r="AS67" s="1104"/>
      <c r="AT67" s="1104"/>
      <c r="AU67" s="1105">
        <v>22.000000000158884</v>
      </c>
      <c r="AV67" s="1084">
        <v>1.4</v>
      </c>
      <c r="AW67" s="1085" t="s">
        <v>41</v>
      </c>
      <c r="AX67" s="1086">
        <v>1.4</v>
      </c>
      <c r="AY67" s="1068">
        <v>20.600000000158886</v>
      </c>
      <c r="AZ67" s="1106">
        <v>0.12</v>
      </c>
      <c r="BA67" s="1106"/>
      <c r="BB67" s="1068">
        <v>1.3199999999999998</v>
      </c>
      <c r="BC67" s="1067">
        <v>6.52</v>
      </c>
      <c r="BD67" s="1107">
        <v>0</v>
      </c>
      <c r="BE67" s="1107"/>
      <c r="BF67" s="1107">
        <v>37.839999999999996</v>
      </c>
      <c r="BG67" s="1107">
        <v>8.39</v>
      </c>
      <c r="BH67" s="1069">
        <v>1.4199999999999795</v>
      </c>
      <c r="BI67" s="1069">
        <v>0</v>
      </c>
      <c r="BJ67" s="1069">
        <v>2.78</v>
      </c>
      <c r="BK67" s="1069">
        <v>0</v>
      </c>
      <c r="BL67" s="1108">
        <v>20.149999999999999</v>
      </c>
      <c r="BM67" s="421"/>
      <c r="BN67" s="422" t="s">
        <v>937</v>
      </c>
      <c r="BO67" s="861" t="s">
        <v>336</v>
      </c>
      <c r="BP67" s="424">
        <v>0.6</v>
      </c>
      <c r="BQ67" s="862" t="s">
        <v>306</v>
      </c>
      <c r="BR67" s="424">
        <v>22.000000000158884</v>
      </c>
      <c r="BS67" s="425">
        <v>1.2099999999999795</v>
      </c>
      <c r="BT67" s="425">
        <v>0.88499999999997669</v>
      </c>
      <c r="BU67" s="426"/>
    </row>
    <row r="68" spans="1:73" ht="14.25">
      <c r="A68" s="1242" t="s">
        <v>938</v>
      </c>
      <c r="B68" s="1243"/>
      <c r="C68" s="1244"/>
      <c r="D68" s="1061">
        <v>0.6</v>
      </c>
      <c r="E68" s="1062"/>
      <c r="F68" s="1063"/>
      <c r="G68" s="1064" t="s">
        <v>306</v>
      </c>
      <c r="H68" s="1065">
        <v>24.999999999830816</v>
      </c>
      <c r="I68" s="1065">
        <v>1</v>
      </c>
      <c r="J68" s="1065">
        <v>24.999999999830816</v>
      </c>
      <c r="K68" s="1066">
        <v>0.88499999999997669</v>
      </c>
      <c r="L68" s="1066">
        <v>0.85499999999996135</v>
      </c>
      <c r="M68" s="1067">
        <v>0.87</v>
      </c>
      <c r="N68" s="1068">
        <v>0.06</v>
      </c>
      <c r="O68" s="1068">
        <v>0.12</v>
      </c>
      <c r="P68" s="1067">
        <v>1.0499999999999998</v>
      </c>
      <c r="Q68" s="1067">
        <v>1.3199999999999998</v>
      </c>
      <c r="R68" s="1069">
        <v>34.65</v>
      </c>
      <c r="S68" s="1069">
        <v>0</v>
      </c>
      <c r="T68" s="1069">
        <v>0</v>
      </c>
      <c r="U68" s="1069">
        <v>0</v>
      </c>
      <c r="V68" s="1069">
        <v>0</v>
      </c>
      <c r="W68" s="1068">
        <v>0</v>
      </c>
      <c r="X68" s="1070">
        <v>0</v>
      </c>
      <c r="Y68" s="1083" t="s">
        <v>337</v>
      </c>
      <c r="Z68" s="1084">
        <v>1.2</v>
      </c>
      <c r="AA68" s="1085" t="s">
        <v>41</v>
      </c>
      <c r="AB68" s="1086">
        <v>1.2</v>
      </c>
      <c r="AC68" s="1087">
        <v>0.88499999999997669</v>
      </c>
      <c r="AD68" s="1088">
        <v>0.06</v>
      </c>
      <c r="AE68" s="1088">
        <v>0.15</v>
      </c>
      <c r="AF68" s="1089">
        <v>1.0900000000000001</v>
      </c>
      <c r="AG68" s="1089">
        <v>2.2000000000000002</v>
      </c>
      <c r="AH68" s="1088">
        <v>0.68</v>
      </c>
      <c r="AI68" s="1090">
        <v>1.63</v>
      </c>
      <c r="AJ68" s="1090">
        <v>0</v>
      </c>
      <c r="AK68" s="1090">
        <v>0</v>
      </c>
      <c r="AL68" s="1090">
        <v>0</v>
      </c>
      <c r="AM68" s="1090">
        <v>0</v>
      </c>
      <c r="AN68" s="1088">
        <v>0</v>
      </c>
      <c r="AO68" s="1091">
        <v>0</v>
      </c>
      <c r="AP68" s="1242" t="s">
        <v>938</v>
      </c>
      <c r="AQ68" s="1244">
        <v>0</v>
      </c>
      <c r="AR68" s="1103">
        <v>0.6</v>
      </c>
      <c r="AS68" s="1104"/>
      <c r="AT68" s="1104"/>
      <c r="AU68" s="1105">
        <v>24.999999999830816</v>
      </c>
      <c r="AV68" s="1084">
        <v>1.4</v>
      </c>
      <c r="AW68" s="1085" t="s">
        <v>41</v>
      </c>
      <c r="AX68" s="1086">
        <v>1.4</v>
      </c>
      <c r="AY68" s="1068">
        <v>23.599999999830818</v>
      </c>
      <c r="AZ68" s="1106">
        <v>0.12</v>
      </c>
      <c r="BA68" s="1106"/>
      <c r="BB68" s="1068">
        <v>1.3199999999999998</v>
      </c>
      <c r="BC68" s="1067">
        <v>7.47</v>
      </c>
      <c r="BD68" s="1107">
        <v>0</v>
      </c>
      <c r="BE68" s="1107"/>
      <c r="BF68" s="1107">
        <v>36.28</v>
      </c>
      <c r="BG68" s="1107">
        <v>9.61</v>
      </c>
      <c r="BH68" s="1069">
        <v>1.0949999999999767</v>
      </c>
      <c r="BI68" s="1069">
        <v>0</v>
      </c>
      <c r="BJ68" s="1069">
        <v>2.15</v>
      </c>
      <c r="BK68" s="1069">
        <v>0</v>
      </c>
      <c r="BL68" s="1108">
        <v>17.05</v>
      </c>
      <c r="BM68" s="421"/>
      <c r="BN68" s="422" t="s">
        <v>938</v>
      </c>
      <c r="BO68" s="861" t="s">
        <v>337</v>
      </c>
      <c r="BP68" s="424">
        <v>0.6</v>
      </c>
      <c r="BQ68" s="862" t="s">
        <v>306</v>
      </c>
      <c r="BR68" s="424">
        <v>24.999999999830816</v>
      </c>
      <c r="BS68" s="425">
        <v>0.88499999999997669</v>
      </c>
      <c r="BT68" s="425">
        <v>0.85499999999996135</v>
      </c>
      <c r="BU68" s="426"/>
    </row>
    <row r="69" spans="1:73" ht="14.25">
      <c r="A69" s="1242" t="s">
        <v>939</v>
      </c>
      <c r="B69" s="1243"/>
      <c r="C69" s="1244"/>
      <c r="D69" s="1061">
        <v>0.6</v>
      </c>
      <c r="E69" s="1062"/>
      <c r="F69" s="1063"/>
      <c r="G69" s="1064" t="s">
        <v>306</v>
      </c>
      <c r="H69" s="1065">
        <v>4.9999999999199023</v>
      </c>
      <c r="I69" s="1065">
        <v>1</v>
      </c>
      <c r="J69" s="1065">
        <v>4.9999999999199023</v>
      </c>
      <c r="K69" s="1066">
        <v>1.644999999999925</v>
      </c>
      <c r="L69" s="1066">
        <v>1.0600000000000591</v>
      </c>
      <c r="M69" s="1067">
        <v>1.35</v>
      </c>
      <c r="N69" s="1068">
        <v>0.06</v>
      </c>
      <c r="O69" s="1068">
        <v>0.12</v>
      </c>
      <c r="P69" s="1067">
        <v>1.5300000000000002</v>
      </c>
      <c r="Q69" s="1067">
        <v>1.3199999999999998</v>
      </c>
      <c r="R69" s="1069">
        <v>0</v>
      </c>
      <c r="S69" s="1069">
        <v>9.9</v>
      </c>
      <c r="T69" s="1069">
        <v>0.2</v>
      </c>
      <c r="U69" s="1069">
        <v>0</v>
      </c>
      <c r="V69" s="1069">
        <v>0</v>
      </c>
      <c r="W69" s="1068">
        <v>20.3</v>
      </c>
      <c r="X69" s="1070">
        <v>0</v>
      </c>
      <c r="Y69" s="1083" t="s">
        <v>346</v>
      </c>
      <c r="Z69" s="1084">
        <v>1.2</v>
      </c>
      <c r="AA69" s="1085" t="s">
        <v>41</v>
      </c>
      <c r="AB69" s="1086">
        <v>1.2</v>
      </c>
      <c r="AC69" s="1087">
        <v>1.644999999999925</v>
      </c>
      <c r="AD69" s="1088">
        <v>0.06</v>
      </c>
      <c r="AE69" s="1088">
        <v>0.15</v>
      </c>
      <c r="AF69" s="1089">
        <v>1.85</v>
      </c>
      <c r="AG69" s="1089">
        <v>2.2000000000000002</v>
      </c>
      <c r="AH69" s="1088">
        <v>0.68</v>
      </c>
      <c r="AI69" s="1090">
        <v>0</v>
      </c>
      <c r="AJ69" s="1090">
        <v>2.2400000000000002</v>
      </c>
      <c r="AK69" s="1090">
        <v>0.52</v>
      </c>
      <c r="AL69" s="1090">
        <v>0</v>
      </c>
      <c r="AM69" s="1090">
        <v>0</v>
      </c>
      <c r="AN69" s="1088">
        <v>12.78</v>
      </c>
      <c r="AO69" s="1091">
        <v>0</v>
      </c>
      <c r="AP69" s="1242" t="s">
        <v>939</v>
      </c>
      <c r="AQ69" s="1244">
        <v>0</v>
      </c>
      <c r="AR69" s="1103">
        <v>0.6</v>
      </c>
      <c r="AS69" s="1104"/>
      <c r="AT69" s="1104"/>
      <c r="AU69" s="1105">
        <v>4.9999999999199023</v>
      </c>
      <c r="AV69" s="1084">
        <v>1.4</v>
      </c>
      <c r="AW69" s="1085" t="s">
        <v>41</v>
      </c>
      <c r="AX69" s="1086">
        <v>1.4</v>
      </c>
      <c r="AY69" s="1068">
        <v>3.5999999999199024</v>
      </c>
      <c r="AZ69" s="1106">
        <v>0.12</v>
      </c>
      <c r="BA69" s="1106"/>
      <c r="BB69" s="1068">
        <v>1.3199999999999998</v>
      </c>
      <c r="BC69" s="1067">
        <v>1.1399999999999999</v>
      </c>
      <c r="BD69" s="1107">
        <v>0</v>
      </c>
      <c r="BE69" s="1107"/>
      <c r="BF69" s="1107">
        <v>12.86</v>
      </c>
      <c r="BG69" s="1107">
        <v>1.47</v>
      </c>
      <c r="BH69" s="1069">
        <v>1.8549999999999249</v>
      </c>
      <c r="BI69" s="1069">
        <v>0</v>
      </c>
      <c r="BJ69" s="1069">
        <v>3.64</v>
      </c>
      <c r="BK69" s="1069">
        <v>0</v>
      </c>
      <c r="BL69" s="1108">
        <v>6.61</v>
      </c>
      <c r="BM69" s="421"/>
      <c r="BN69" s="422" t="s">
        <v>939</v>
      </c>
      <c r="BO69" s="861" t="s">
        <v>346</v>
      </c>
      <c r="BP69" s="424">
        <v>0.6</v>
      </c>
      <c r="BQ69" s="862" t="s">
        <v>306</v>
      </c>
      <c r="BR69" s="424">
        <v>4.9999999999199023</v>
      </c>
      <c r="BS69" s="425">
        <v>1.644999999999925</v>
      </c>
      <c r="BT69" s="425">
        <v>1.0600000000000591</v>
      </c>
      <c r="BU69" s="426"/>
    </row>
    <row r="70" spans="1:73" ht="14.25">
      <c r="A70" s="1242" t="s">
        <v>940</v>
      </c>
      <c r="B70" s="1243"/>
      <c r="C70" s="1244"/>
      <c r="D70" s="1061">
        <v>0.6</v>
      </c>
      <c r="E70" s="1062"/>
      <c r="F70" s="1063"/>
      <c r="G70" s="1064" t="s">
        <v>306</v>
      </c>
      <c r="H70" s="1065">
        <v>9.9999999997894449</v>
      </c>
      <c r="I70" s="1065">
        <v>1</v>
      </c>
      <c r="J70" s="1065">
        <v>9.9999999997894449</v>
      </c>
      <c r="K70" s="1066">
        <v>3.8649999999999096</v>
      </c>
      <c r="L70" s="1066">
        <v>1.0599999999999952</v>
      </c>
      <c r="M70" s="1067">
        <v>2.46</v>
      </c>
      <c r="N70" s="1068">
        <v>0.06</v>
      </c>
      <c r="O70" s="1068">
        <v>0.12</v>
      </c>
      <c r="P70" s="1067">
        <v>2.64</v>
      </c>
      <c r="Q70" s="1067">
        <v>1.42</v>
      </c>
      <c r="R70" s="1069">
        <v>0</v>
      </c>
      <c r="S70" s="1069">
        <v>21.3</v>
      </c>
      <c r="T70" s="1069">
        <v>16.190000000000001</v>
      </c>
      <c r="U70" s="1069">
        <v>0</v>
      </c>
      <c r="V70" s="1069">
        <v>0</v>
      </c>
      <c r="W70" s="1068">
        <v>62.8</v>
      </c>
      <c r="X70" s="1070">
        <v>0</v>
      </c>
      <c r="Y70" s="1083" t="s">
        <v>347</v>
      </c>
      <c r="Z70" s="1084">
        <v>1.2</v>
      </c>
      <c r="AA70" s="1085" t="s">
        <v>41</v>
      </c>
      <c r="AB70" s="1086">
        <v>1.2</v>
      </c>
      <c r="AC70" s="1087">
        <v>3.8649999999999096</v>
      </c>
      <c r="AD70" s="1088">
        <v>0.06</v>
      </c>
      <c r="AE70" s="1088">
        <v>0.15</v>
      </c>
      <c r="AF70" s="1089">
        <v>4.07</v>
      </c>
      <c r="AG70" s="1089">
        <v>2.4000000000000004</v>
      </c>
      <c r="AH70" s="1088">
        <v>0.68</v>
      </c>
      <c r="AI70" s="1090">
        <v>0</v>
      </c>
      <c r="AJ70" s="1090">
        <v>2.4500000000000002</v>
      </c>
      <c r="AK70" s="1090">
        <v>2.4500000000000002</v>
      </c>
      <c r="AL70" s="1090">
        <v>1.75</v>
      </c>
      <c r="AM70" s="1090">
        <v>0</v>
      </c>
      <c r="AN70" s="1088">
        <v>0</v>
      </c>
      <c r="AO70" s="1091">
        <v>24.86</v>
      </c>
      <c r="AP70" s="1242" t="s">
        <v>940</v>
      </c>
      <c r="AQ70" s="1244">
        <v>0</v>
      </c>
      <c r="AR70" s="1103">
        <v>0.6</v>
      </c>
      <c r="AS70" s="1104"/>
      <c r="AT70" s="1104"/>
      <c r="AU70" s="1105">
        <v>9.9999999997894449</v>
      </c>
      <c r="AV70" s="1084">
        <v>1.4</v>
      </c>
      <c r="AW70" s="1085" t="s">
        <v>41</v>
      </c>
      <c r="AX70" s="1086">
        <v>1.4</v>
      </c>
      <c r="AY70" s="1068">
        <v>8.5999999997894445</v>
      </c>
      <c r="AZ70" s="1106">
        <v>0.12</v>
      </c>
      <c r="BA70" s="1106"/>
      <c r="BB70" s="1068">
        <v>1.42</v>
      </c>
      <c r="BC70" s="1067">
        <v>2.98</v>
      </c>
      <c r="BD70" s="1107">
        <v>0</v>
      </c>
      <c r="BE70" s="1107"/>
      <c r="BF70" s="1107">
        <v>44.140000000000008</v>
      </c>
      <c r="BG70" s="1107">
        <v>3.5</v>
      </c>
      <c r="BH70" s="1069">
        <v>3.2749999999999093</v>
      </c>
      <c r="BI70" s="1069">
        <v>0.85</v>
      </c>
      <c r="BJ70" s="1069">
        <v>6.42</v>
      </c>
      <c r="BK70" s="1069">
        <v>0.54</v>
      </c>
      <c r="BL70" s="1108">
        <v>30.7</v>
      </c>
      <c r="BM70" s="421"/>
      <c r="BN70" s="422" t="s">
        <v>940</v>
      </c>
      <c r="BO70" s="861" t="s">
        <v>347</v>
      </c>
      <c r="BP70" s="424">
        <v>0.6</v>
      </c>
      <c r="BQ70" s="862" t="s">
        <v>306</v>
      </c>
      <c r="BR70" s="424">
        <v>9.9999999997894449</v>
      </c>
      <c r="BS70" s="425">
        <v>3.8649999999999096</v>
      </c>
      <c r="BT70" s="425">
        <v>1.0599999999999952</v>
      </c>
      <c r="BU70" s="426"/>
    </row>
    <row r="71" spans="1:73" ht="14.25">
      <c r="A71" s="1242" t="s">
        <v>941</v>
      </c>
      <c r="B71" s="1243"/>
      <c r="C71" s="1244"/>
      <c r="D71" s="1061">
        <v>0.6</v>
      </c>
      <c r="E71" s="1062"/>
      <c r="F71" s="1063"/>
      <c r="G71" s="1064" t="s">
        <v>306</v>
      </c>
      <c r="H71" s="1065">
        <v>9.9993624401003736</v>
      </c>
      <c r="I71" s="1065">
        <v>1</v>
      </c>
      <c r="J71" s="1065">
        <v>9.9993624401003736</v>
      </c>
      <c r="K71" s="1066">
        <v>3.9634448973135861</v>
      </c>
      <c r="L71" s="1066">
        <v>1.0599999999999952</v>
      </c>
      <c r="M71" s="1067">
        <v>2.5099999999999998</v>
      </c>
      <c r="N71" s="1068">
        <v>0.06</v>
      </c>
      <c r="O71" s="1068">
        <v>0.12</v>
      </c>
      <c r="P71" s="1067">
        <v>2.69</v>
      </c>
      <c r="Q71" s="1067">
        <v>1.42</v>
      </c>
      <c r="R71" s="1069">
        <v>0</v>
      </c>
      <c r="S71" s="1069">
        <v>21.3</v>
      </c>
      <c r="T71" s="1069">
        <v>16.899999999999999</v>
      </c>
      <c r="U71" s="1069">
        <v>0</v>
      </c>
      <c r="V71" s="1069">
        <v>0</v>
      </c>
      <c r="W71" s="1068">
        <v>63.8</v>
      </c>
      <c r="X71" s="1070">
        <v>0</v>
      </c>
      <c r="Y71" s="1083" t="s">
        <v>348</v>
      </c>
      <c r="Z71" s="1084">
        <v>1.2</v>
      </c>
      <c r="AA71" s="1085" t="s">
        <v>41</v>
      </c>
      <c r="AB71" s="1086">
        <v>1.2</v>
      </c>
      <c r="AC71" s="1087">
        <v>3.9634448973135861</v>
      </c>
      <c r="AD71" s="1088">
        <v>0.06</v>
      </c>
      <c r="AE71" s="1088">
        <v>0.15</v>
      </c>
      <c r="AF71" s="1089">
        <v>4.17</v>
      </c>
      <c r="AG71" s="1089">
        <v>2.4000000000000004</v>
      </c>
      <c r="AH71" s="1088">
        <v>0.68</v>
      </c>
      <c r="AI71" s="1090">
        <v>0</v>
      </c>
      <c r="AJ71" s="1090">
        <v>2.4500000000000002</v>
      </c>
      <c r="AK71" s="1090">
        <v>2.4500000000000002</v>
      </c>
      <c r="AL71" s="1090">
        <v>1.91</v>
      </c>
      <c r="AM71" s="1090">
        <v>0</v>
      </c>
      <c r="AN71" s="1088">
        <v>0</v>
      </c>
      <c r="AO71" s="1091">
        <v>25.4</v>
      </c>
      <c r="AP71" s="1242" t="s">
        <v>941</v>
      </c>
      <c r="AQ71" s="1244">
        <v>0</v>
      </c>
      <c r="AR71" s="1103">
        <v>0.6</v>
      </c>
      <c r="AS71" s="1104"/>
      <c r="AT71" s="1104"/>
      <c r="AU71" s="1105">
        <v>9.9993624401003736</v>
      </c>
      <c r="AV71" s="1084">
        <v>1.4</v>
      </c>
      <c r="AW71" s="1085" t="s">
        <v>41</v>
      </c>
      <c r="AX71" s="1086">
        <v>1.4</v>
      </c>
      <c r="AY71" s="1068">
        <v>8.5993624401003732</v>
      </c>
      <c r="AZ71" s="1106">
        <v>0.12</v>
      </c>
      <c r="BA71" s="1106"/>
      <c r="BB71" s="1068">
        <v>1.42</v>
      </c>
      <c r="BC71" s="1067">
        <v>2.98</v>
      </c>
      <c r="BD71" s="1107">
        <v>0</v>
      </c>
      <c r="BE71" s="1107"/>
      <c r="BF71" s="1107">
        <v>45.010000000000005</v>
      </c>
      <c r="BG71" s="1107">
        <v>3.5</v>
      </c>
      <c r="BH71" s="1069">
        <v>3.3734448973135858</v>
      </c>
      <c r="BI71" s="1069">
        <v>0.85</v>
      </c>
      <c r="BJ71" s="1069">
        <v>6.61</v>
      </c>
      <c r="BK71" s="1069">
        <v>0.54</v>
      </c>
      <c r="BL71" s="1108">
        <v>31.38</v>
      </c>
      <c r="BM71" s="421"/>
      <c r="BN71" s="422" t="s">
        <v>941</v>
      </c>
      <c r="BO71" s="861" t="s">
        <v>348</v>
      </c>
      <c r="BP71" s="424">
        <v>0.6</v>
      </c>
      <c r="BQ71" s="862" t="s">
        <v>306</v>
      </c>
      <c r="BR71" s="424">
        <v>9.9993624401003736</v>
      </c>
      <c r="BS71" s="425">
        <v>3.9634448973135861</v>
      </c>
      <c r="BT71" s="425">
        <v>1.0599999999999952</v>
      </c>
      <c r="BU71" s="426"/>
    </row>
    <row r="72" spans="1:73" ht="14.25">
      <c r="A72" s="1242" t="s">
        <v>942</v>
      </c>
      <c r="B72" s="1243"/>
      <c r="C72" s="1244"/>
      <c r="D72" s="1061">
        <v>0.6</v>
      </c>
      <c r="E72" s="1062"/>
      <c r="F72" s="1063"/>
      <c r="G72" s="1064" t="s">
        <v>306</v>
      </c>
      <c r="H72" s="1065">
        <v>9.9993624391631126</v>
      </c>
      <c r="I72" s="1065">
        <v>1</v>
      </c>
      <c r="J72" s="1065">
        <v>9.9993624391631126</v>
      </c>
      <c r="K72" s="1066">
        <v>2.6600000000000179</v>
      </c>
      <c r="L72" s="1066">
        <v>1.0599999999999952</v>
      </c>
      <c r="M72" s="1067">
        <v>1.86</v>
      </c>
      <c r="N72" s="1068">
        <v>0.06</v>
      </c>
      <c r="O72" s="1068">
        <v>0.12</v>
      </c>
      <c r="P72" s="1067">
        <v>2.04</v>
      </c>
      <c r="Q72" s="1067">
        <v>1.42</v>
      </c>
      <c r="R72" s="1069">
        <v>0</v>
      </c>
      <c r="S72" s="1069">
        <v>21.3</v>
      </c>
      <c r="T72" s="1069">
        <v>7.67</v>
      </c>
      <c r="U72" s="1069">
        <v>0</v>
      </c>
      <c r="V72" s="1069">
        <v>0</v>
      </c>
      <c r="W72" s="1068">
        <v>50.8</v>
      </c>
      <c r="X72" s="1070">
        <v>0</v>
      </c>
      <c r="Y72" s="1083" t="s">
        <v>349</v>
      </c>
      <c r="Z72" s="1084">
        <v>1.2</v>
      </c>
      <c r="AA72" s="1085" t="s">
        <v>41</v>
      </c>
      <c r="AB72" s="1086">
        <v>1.2</v>
      </c>
      <c r="AC72" s="1087">
        <v>2.6600000000000179</v>
      </c>
      <c r="AD72" s="1088">
        <v>0.06</v>
      </c>
      <c r="AE72" s="1088">
        <v>0.15</v>
      </c>
      <c r="AF72" s="1089">
        <v>2.87</v>
      </c>
      <c r="AG72" s="1089">
        <v>2.3000000000000003</v>
      </c>
      <c r="AH72" s="1088">
        <v>0.68</v>
      </c>
      <c r="AI72" s="1090">
        <v>0</v>
      </c>
      <c r="AJ72" s="1090">
        <v>2.35</v>
      </c>
      <c r="AK72" s="1090">
        <v>2.14</v>
      </c>
      <c r="AL72" s="1090">
        <v>0</v>
      </c>
      <c r="AM72" s="1090">
        <v>0</v>
      </c>
      <c r="AN72" s="1088">
        <v>18.329999999999998</v>
      </c>
      <c r="AO72" s="1091">
        <v>0</v>
      </c>
      <c r="AP72" s="1242" t="s">
        <v>942</v>
      </c>
      <c r="AQ72" s="1244">
        <v>0</v>
      </c>
      <c r="AR72" s="1103">
        <v>0.6</v>
      </c>
      <c r="AS72" s="1104"/>
      <c r="AT72" s="1104"/>
      <c r="AU72" s="1105">
        <v>9.9993624391631126</v>
      </c>
      <c r="AV72" s="1084">
        <v>1.4</v>
      </c>
      <c r="AW72" s="1085" t="s">
        <v>41</v>
      </c>
      <c r="AX72" s="1086">
        <v>1.4</v>
      </c>
      <c r="AY72" s="1068">
        <v>8.5993624391631123</v>
      </c>
      <c r="AZ72" s="1106">
        <v>0.12</v>
      </c>
      <c r="BA72" s="1106"/>
      <c r="BB72" s="1068">
        <v>1.42</v>
      </c>
      <c r="BC72" s="1067">
        <v>2.98</v>
      </c>
      <c r="BD72" s="1107">
        <v>0</v>
      </c>
      <c r="BE72" s="1107"/>
      <c r="BF72" s="1107">
        <v>33.46</v>
      </c>
      <c r="BG72" s="1107">
        <v>3.5</v>
      </c>
      <c r="BH72" s="1069">
        <v>2.35</v>
      </c>
      <c r="BI72" s="1069">
        <v>0.57000000000001805</v>
      </c>
      <c r="BJ72" s="1069">
        <v>4.6100000000000003</v>
      </c>
      <c r="BK72" s="1069">
        <v>0.36</v>
      </c>
      <c r="BL72" s="1108">
        <v>22.01</v>
      </c>
      <c r="BM72" s="421"/>
      <c r="BN72" s="422" t="s">
        <v>942</v>
      </c>
      <c r="BO72" s="861" t="s">
        <v>349</v>
      </c>
      <c r="BP72" s="424">
        <v>0.6</v>
      </c>
      <c r="BQ72" s="862" t="s">
        <v>306</v>
      </c>
      <c r="BR72" s="424">
        <v>9.9993624391631126</v>
      </c>
      <c r="BS72" s="425">
        <v>2.6600000000000179</v>
      </c>
      <c r="BT72" s="425">
        <v>1.0599999999999952</v>
      </c>
      <c r="BU72" s="426"/>
    </row>
    <row r="73" spans="1:73" ht="14.25">
      <c r="A73" s="1242" t="s">
        <v>943</v>
      </c>
      <c r="B73" s="1243"/>
      <c r="C73" s="1244"/>
      <c r="D73" s="1061">
        <v>0.6</v>
      </c>
      <c r="E73" s="1062"/>
      <c r="F73" s="1063"/>
      <c r="G73" s="1064" t="s">
        <v>306</v>
      </c>
      <c r="H73" s="1065">
        <v>10.000000000083753</v>
      </c>
      <c r="I73" s="1065">
        <v>1</v>
      </c>
      <c r="J73" s="1065">
        <v>10.000000000083753</v>
      </c>
      <c r="K73" s="1066">
        <v>2.6350000000000051</v>
      </c>
      <c r="L73" s="1066">
        <v>1.0599999999999952</v>
      </c>
      <c r="M73" s="1067">
        <v>1.85</v>
      </c>
      <c r="N73" s="1068">
        <v>0.06</v>
      </c>
      <c r="O73" s="1068">
        <v>0.12</v>
      </c>
      <c r="P73" s="1067">
        <v>2.0300000000000002</v>
      </c>
      <c r="Q73" s="1067">
        <v>1.42</v>
      </c>
      <c r="R73" s="1069">
        <v>0</v>
      </c>
      <c r="S73" s="1069">
        <v>21.3</v>
      </c>
      <c r="T73" s="1069">
        <v>7.53</v>
      </c>
      <c r="U73" s="1069">
        <v>0</v>
      </c>
      <c r="V73" s="1069">
        <v>0</v>
      </c>
      <c r="W73" s="1068">
        <v>50.6</v>
      </c>
      <c r="X73" s="1070">
        <v>0</v>
      </c>
      <c r="Y73" s="1083" t="s">
        <v>350</v>
      </c>
      <c r="Z73" s="1084">
        <v>1.2</v>
      </c>
      <c r="AA73" s="1085" t="s">
        <v>41</v>
      </c>
      <c r="AB73" s="1086">
        <v>1.2</v>
      </c>
      <c r="AC73" s="1087">
        <v>2.6350000000000051</v>
      </c>
      <c r="AD73" s="1088">
        <v>0.06</v>
      </c>
      <c r="AE73" s="1088">
        <v>0.15</v>
      </c>
      <c r="AF73" s="1089">
        <v>2.85</v>
      </c>
      <c r="AG73" s="1089">
        <v>2.3000000000000003</v>
      </c>
      <c r="AH73" s="1088">
        <v>0.68</v>
      </c>
      <c r="AI73" s="1090">
        <v>0</v>
      </c>
      <c r="AJ73" s="1090">
        <v>2.35</v>
      </c>
      <c r="AK73" s="1090">
        <v>2.11</v>
      </c>
      <c r="AL73" s="1090">
        <v>0</v>
      </c>
      <c r="AM73" s="1090">
        <v>0</v>
      </c>
      <c r="AN73" s="1088">
        <v>18.22</v>
      </c>
      <c r="AO73" s="1091">
        <v>0</v>
      </c>
      <c r="AP73" s="1242" t="s">
        <v>943</v>
      </c>
      <c r="AQ73" s="1244">
        <v>0</v>
      </c>
      <c r="AR73" s="1103">
        <v>0.6</v>
      </c>
      <c r="AS73" s="1104"/>
      <c r="AT73" s="1104"/>
      <c r="AU73" s="1105">
        <v>10.000000000083753</v>
      </c>
      <c r="AV73" s="1084">
        <v>1.4</v>
      </c>
      <c r="AW73" s="1085" t="s">
        <v>41</v>
      </c>
      <c r="AX73" s="1086">
        <v>1.4</v>
      </c>
      <c r="AY73" s="1068">
        <v>8.6000000000837531</v>
      </c>
      <c r="AZ73" s="1106">
        <v>0.12</v>
      </c>
      <c r="BA73" s="1106"/>
      <c r="BB73" s="1068">
        <v>1.42</v>
      </c>
      <c r="BC73" s="1067">
        <v>2.98</v>
      </c>
      <c r="BD73" s="1107">
        <v>0</v>
      </c>
      <c r="BE73" s="1107"/>
      <c r="BF73" s="1107">
        <v>33.290000000000006</v>
      </c>
      <c r="BG73" s="1107">
        <v>3.5</v>
      </c>
      <c r="BH73" s="1069">
        <v>2.35</v>
      </c>
      <c r="BI73" s="1069">
        <v>0.54500000000000526</v>
      </c>
      <c r="BJ73" s="1069">
        <v>4.6100000000000003</v>
      </c>
      <c r="BK73" s="1069">
        <v>0.35</v>
      </c>
      <c r="BL73" s="1108">
        <v>21.85</v>
      </c>
      <c r="BM73" s="421"/>
      <c r="BN73" s="422" t="s">
        <v>943</v>
      </c>
      <c r="BO73" s="861" t="s">
        <v>350</v>
      </c>
      <c r="BP73" s="424">
        <v>0.6</v>
      </c>
      <c r="BQ73" s="862" t="s">
        <v>306</v>
      </c>
      <c r="BR73" s="424">
        <v>10.000000000083753</v>
      </c>
      <c r="BS73" s="425">
        <v>2.6350000000000051</v>
      </c>
      <c r="BT73" s="425">
        <v>1.0599999999999952</v>
      </c>
      <c r="BU73" s="426"/>
    </row>
    <row r="74" spans="1:73" ht="14.25">
      <c r="A74" s="1242" t="s">
        <v>944</v>
      </c>
      <c r="B74" s="1243"/>
      <c r="C74" s="1244"/>
      <c r="D74" s="1061">
        <v>0.6</v>
      </c>
      <c r="E74" s="1062"/>
      <c r="F74" s="1063"/>
      <c r="G74" s="1064" t="s">
        <v>306</v>
      </c>
      <c r="H74" s="1065">
        <v>10.000000000095705</v>
      </c>
      <c r="I74" s="1065">
        <v>1</v>
      </c>
      <c r="J74" s="1065">
        <v>10.000000000095705</v>
      </c>
      <c r="K74" s="1066">
        <v>2.0600000000000094</v>
      </c>
      <c r="L74" s="1066">
        <v>1.0599999999999952</v>
      </c>
      <c r="M74" s="1067">
        <v>1.56</v>
      </c>
      <c r="N74" s="1068">
        <v>0.06</v>
      </c>
      <c r="O74" s="1068">
        <v>0.12</v>
      </c>
      <c r="P74" s="1067">
        <v>1.7400000000000002</v>
      </c>
      <c r="Q74" s="1067">
        <v>1.3199999999999998</v>
      </c>
      <c r="R74" s="1069">
        <v>0</v>
      </c>
      <c r="S74" s="1069">
        <v>19.8</v>
      </c>
      <c r="T74" s="1069">
        <v>3.17</v>
      </c>
      <c r="U74" s="1069">
        <v>0</v>
      </c>
      <c r="V74" s="1069">
        <v>0</v>
      </c>
      <c r="W74" s="1068">
        <v>44.8</v>
      </c>
      <c r="X74" s="1070">
        <v>0</v>
      </c>
      <c r="Y74" s="1083" t="s">
        <v>351</v>
      </c>
      <c r="Z74" s="1084">
        <v>1.2</v>
      </c>
      <c r="AA74" s="1085" t="s">
        <v>41</v>
      </c>
      <c r="AB74" s="1086">
        <v>1.2</v>
      </c>
      <c r="AC74" s="1087">
        <v>2.0600000000000094</v>
      </c>
      <c r="AD74" s="1088">
        <v>0.06</v>
      </c>
      <c r="AE74" s="1088">
        <v>0.15</v>
      </c>
      <c r="AF74" s="1089">
        <v>2.27</v>
      </c>
      <c r="AG74" s="1089">
        <v>2.3000000000000003</v>
      </c>
      <c r="AH74" s="1088">
        <v>0.68</v>
      </c>
      <c r="AI74" s="1090">
        <v>0</v>
      </c>
      <c r="AJ74" s="1090">
        <v>2.35</v>
      </c>
      <c r="AK74" s="1090">
        <v>1.2</v>
      </c>
      <c r="AL74" s="1090">
        <v>0</v>
      </c>
      <c r="AM74" s="1090">
        <v>0</v>
      </c>
      <c r="AN74" s="1088">
        <v>15.07</v>
      </c>
      <c r="AO74" s="1091">
        <v>0</v>
      </c>
      <c r="AP74" s="1242" t="s">
        <v>944</v>
      </c>
      <c r="AQ74" s="1244">
        <v>0</v>
      </c>
      <c r="AR74" s="1103">
        <v>0.6</v>
      </c>
      <c r="AS74" s="1104"/>
      <c r="AT74" s="1104"/>
      <c r="AU74" s="1105">
        <v>10.000000000095705</v>
      </c>
      <c r="AV74" s="1084">
        <v>1.4</v>
      </c>
      <c r="AW74" s="1085" t="s">
        <v>41</v>
      </c>
      <c r="AX74" s="1086">
        <v>1.4</v>
      </c>
      <c r="AY74" s="1068">
        <v>8.6000000000957044</v>
      </c>
      <c r="AZ74" s="1106">
        <v>0.12</v>
      </c>
      <c r="BA74" s="1106"/>
      <c r="BB74" s="1068">
        <v>1.3199999999999998</v>
      </c>
      <c r="BC74" s="1067">
        <v>2.72</v>
      </c>
      <c r="BD74" s="1107">
        <v>0</v>
      </c>
      <c r="BE74" s="1107"/>
      <c r="BF74" s="1107">
        <v>26.52</v>
      </c>
      <c r="BG74" s="1107">
        <v>3.5</v>
      </c>
      <c r="BH74" s="1069">
        <v>2.2700000000000093</v>
      </c>
      <c r="BI74" s="1069">
        <v>5.0000000000000266E-2</v>
      </c>
      <c r="BJ74" s="1069">
        <v>4.45</v>
      </c>
      <c r="BK74" s="1069">
        <v>0.03</v>
      </c>
      <c r="BL74" s="1108">
        <v>15.82</v>
      </c>
      <c r="BM74" s="421"/>
      <c r="BN74" s="422" t="s">
        <v>944</v>
      </c>
      <c r="BO74" s="861" t="s">
        <v>351</v>
      </c>
      <c r="BP74" s="424">
        <v>0.6</v>
      </c>
      <c r="BQ74" s="862" t="s">
        <v>306</v>
      </c>
      <c r="BR74" s="424">
        <v>10.000000000095705</v>
      </c>
      <c r="BS74" s="425">
        <v>2.0600000000000094</v>
      </c>
      <c r="BT74" s="425">
        <v>1.0599999999999952</v>
      </c>
      <c r="BU74" s="426"/>
    </row>
    <row r="75" spans="1:73" ht="14.25">
      <c r="A75" s="1242" t="s">
        <v>945</v>
      </c>
      <c r="B75" s="1243"/>
      <c r="C75" s="1244"/>
      <c r="D75" s="1061">
        <v>0.6</v>
      </c>
      <c r="E75" s="1062"/>
      <c r="F75" s="1063"/>
      <c r="G75" s="1064" t="s">
        <v>306</v>
      </c>
      <c r="H75" s="1065">
        <v>14.986185116316834</v>
      </c>
      <c r="I75" s="1065">
        <v>1</v>
      </c>
      <c r="J75" s="1065">
        <v>14.986185116316834</v>
      </c>
      <c r="K75" s="1066">
        <v>2.1799999999999713</v>
      </c>
      <c r="L75" s="1066">
        <v>0.81000000000000227</v>
      </c>
      <c r="M75" s="1067">
        <v>1.49</v>
      </c>
      <c r="N75" s="1068">
        <v>0.06</v>
      </c>
      <c r="O75" s="1068">
        <v>0.12</v>
      </c>
      <c r="P75" s="1067">
        <v>1.67</v>
      </c>
      <c r="Q75" s="1067">
        <v>1.3199999999999998</v>
      </c>
      <c r="R75" s="1069">
        <v>0</v>
      </c>
      <c r="S75" s="1069">
        <v>29.67</v>
      </c>
      <c r="T75" s="1069">
        <v>3.36</v>
      </c>
      <c r="U75" s="1069">
        <v>0</v>
      </c>
      <c r="V75" s="1069">
        <v>0</v>
      </c>
      <c r="W75" s="1068">
        <v>65.040000000000006</v>
      </c>
      <c r="X75" s="1070">
        <v>0</v>
      </c>
      <c r="Y75" s="1083" t="s">
        <v>352</v>
      </c>
      <c r="Z75" s="1084">
        <v>1.2</v>
      </c>
      <c r="AA75" s="1085" t="s">
        <v>41</v>
      </c>
      <c r="AB75" s="1086">
        <v>1.2</v>
      </c>
      <c r="AC75" s="1087">
        <v>2.1799999999999713</v>
      </c>
      <c r="AD75" s="1088">
        <v>0.06</v>
      </c>
      <c r="AE75" s="1088">
        <v>0.15</v>
      </c>
      <c r="AF75" s="1089">
        <v>2.39</v>
      </c>
      <c r="AG75" s="1089">
        <v>2.3000000000000003</v>
      </c>
      <c r="AH75" s="1088">
        <v>0.68</v>
      </c>
      <c r="AI75" s="1090">
        <v>0</v>
      </c>
      <c r="AJ75" s="1090">
        <v>2.35</v>
      </c>
      <c r="AK75" s="1090">
        <v>1.39</v>
      </c>
      <c r="AL75" s="1090">
        <v>0</v>
      </c>
      <c r="AM75" s="1090">
        <v>0</v>
      </c>
      <c r="AN75" s="1088">
        <v>15.72</v>
      </c>
      <c r="AO75" s="1091">
        <v>0</v>
      </c>
      <c r="AP75" s="1242" t="s">
        <v>945</v>
      </c>
      <c r="AQ75" s="1244">
        <v>0</v>
      </c>
      <c r="AR75" s="1103">
        <v>0.6</v>
      </c>
      <c r="AS75" s="1104"/>
      <c r="AT75" s="1104"/>
      <c r="AU75" s="1105">
        <v>14.986185116316834</v>
      </c>
      <c r="AV75" s="1084">
        <v>1.4</v>
      </c>
      <c r="AW75" s="1085" t="s">
        <v>41</v>
      </c>
      <c r="AX75" s="1086">
        <v>1.4</v>
      </c>
      <c r="AY75" s="1068">
        <v>13.586185116316834</v>
      </c>
      <c r="AZ75" s="1106">
        <v>0.12</v>
      </c>
      <c r="BA75" s="1106"/>
      <c r="BB75" s="1068">
        <v>1.3199999999999998</v>
      </c>
      <c r="BC75" s="1067">
        <v>4.3</v>
      </c>
      <c r="BD75" s="1107">
        <v>0</v>
      </c>
      <c r="BE75" s="1107"/>
      <c r="BF75" s="1107">
        <v>36.770000000000003</v>
      </c>
      <c r="BG75" s="1107">
        <v>5.53</v>
      </c>
      <c r="BH75" s="1069">
        <v>2.35</v>
      </c>
      <c r="BI75" s="1069">
        <v>8.9999999999971436E-2</v>
      </c>
      <c r="BJ75" s="1069">
        <v>4.6100000000000003</v>
      </c>
      <c r="BK75" s="1069">
        <v>0.06</v>
      </c>
      <c r="BL75" s="1108">
        <v>22.27</v>
      </c>
      <c r="BM75" s="421"/>
      <c r="BN75" s="422" t="s">
        <v>945</v>
      </c>
      <c r="BO75" s="861" t="s">
        <v>352</v>
      </c>
      <c r="BP75" s="424">
        <v>0.6</v>
      </c>
      <c r="BQ75" s="862" t="s">
        <v>306</v>
      </c>
      <c r="BR75" s="424">
        <v>14.986185116316834</v>
      </c>
      <c r="BS75" s="425">
        <v>2.1799999999999713</v>
      </c>
      <c r="BT75" s="425">
        <v>0.81000000000000227</v>
      </c>
      <c r="BU75" s="426"/>
    </row>
    <row r="76" spans="1:73" ht="14.25">
      <c r="A76" s="1240"/>
      <c r="B76" s="1241"/>
      <c r="C76" s="1241"/>
      <c r="D76" s="866"/>
      <c r="E76" s="866"/>
      <c r="F76" s="866"/>
      <c r="G76" s="867"/>
      <c r="H76" s="868"/>
      <c r="I76" s="868"/>
      <c r="J76" s="868"/>
      <c r="K76" s="869"/>
      <c r="L76" s="869"/>
      <c r="M76" s="870"/>
      <c r="N76" s="871"/>
      <c r="O76" s="871"/>
      <c r="P76" s="870"/>
      <c r="Q76" s="870"/>
      <c r="R76" s="872"/>
      <c r="S76" s="872"/>
      <c r="T76" s="872"/>
      <c r="U76" s="872"/>
      <c r="V76" s="872"/>
      <c r="W76" s="871"/>
      <c r="X76" s="1071"/>
      <c r="Y76" s="987"/>
      <c r="Z76" s="873"/>
      <c r="AA76" s="874"/>
      <c r="AB76" s="873"/>
      <c r="AC76" s="875"/>
      <c r="AD76" s="874"/>
      <c r="AE76" s="874"/>
      <c r="AF76" s="876"/>
      <c r="AG76" s="876"/>
      <c r="AH76" s="874"/>
      <c r="AI76" s="877"/>
      <c r="AJ76" s="877"/>
      <c r="AK76" s="877"/>
      <c r="AL76" s="877"/>
      <c r="AM76" s="877"/>
      <c r="AN76" s="874"/>
      <c r="AO76" s="1092"/>
      <c r="AP76" s="1240"/>
      <c r="AQ76" s="1241"/>
      <c r="AR76" s="878"/>
      <c r="AS76" s="878"/>
      <c r="AT76" s="878"/>
      <c r="AU76" s="879"/>
      <c r="AV76" s="873"/>
      <c r="AW76" s="874"/>
      <c r="AX76" s="873"/>
      <c r="AY76" s="871"/>
      <c r="AZ76" s="880"/>
      <c r="BA76" s="880"/>
      <c r="BB76" s="871"/>
      <c r="BC76" s="870"/>
      <c r="BD76" s="870"/>
      <c r="BE76" s="870"/>
      <c r="BF76" s="870"/>
      <c r="BG76" s="870"/>
      <c r="BH76" s="872"/>
      <c r="BI76" s="872"/>
      <c r="BJ76" s="872"/>
      <c r="BK76" s="872"/>
      <c r="BL76" s="1109"/>
      <c r="BM76" s="881"/>
      <c r="BN76" s="882"/>
      <c r="BO76" s="883"/>
      <c r="BP76" s="884"/>
      <c r="BQ76" s="884"/>
      <c r="BR76" s="884"/>
      <c r="BS76" s="885"/>
      <c r="BT76" s="885"/>
      <c r="BU76" s="886"/>
    </row>
    <row r="77" spans="1:73" ht="14.25">
      <c r="A77" s="907" t="s">
        <v>91</v>
      </c>
      <c r="B77" s="387"/>
      <c r="C77" s="389"/>
      <c r="D77" s="389"/>
      <c r="E77" s="389"/>
      <c r="F77" s="389"/>
      <c r="G77" s="389"/>
      <c r="H77" s="389"/>
      <c r="I77" s="389"/>
      <c r="J77" s="389"/>
      <c r="K77" s="389"/>
      <c r="L77" s="389"/>
      <c r="M77" s="389"/>
      <c r="N77" s="389"/>
      <c r="O77" s="389"/>
      <c r="P77" s="389"/>
      <c r="Q77" s="389"/>
      <c r="R77" s="389"/>
      <c r="S77" s="389"/>
      <c r="T77" s="389"/>
      <c r="U77" s="389"/>
      <c r="V77" s="389"/>
      <c r="W77" s="389"/>
      <c r="X77" s="1058"/>
      <c r="Y77" s="807" t="s">
        <v>91</v>
      </c>
      <c r="Z77" s="405"/>
      <c r="AA77" s="405"/>
      <c r="AB77" s="405"/>
      <c r="AC77" s="406"/>
      <c r="AD77" s="407"/>
      <c r="AE77" s="407"/>
      <c r="AF77" s="406"/>
      <c r="AG77" s="406"/>
      <c r="AH77" s="406"/>
      <c r="AI77" s="409"/>
      <c r="AJ77" s="409"/>
      <c r="AK77" s="409"/>
      <c r="AL77" s="409"/>
      <c r="AM77" s="409"/>
      <c r="AN77" s="407"/>
      <c r="AO77" s="1082"/>
      <c r="AP77" s="807" t="s">
        <v>91</v>
      </c>
      <c r="AQ77" s="413"/>
      <c r="AR77" s="405"/>
      <c r="AS77" s="405"/>
      <c r="AT77" s="405"/>
      <c r="AU77" s="408"/>
      <c r="AV77" s="405"/>
      <c r="AW77" s="405"/>
      <c r="AX77" s="405"/>
      <c r="AY77" s="407"/>
      <c r="AZ77" s="407"/>
      <c r="BA77" s="407"/>
      <c r="BB77" s="407"/>
      <c r="BC77" s="406"/>
      <c r="BD77" s="406"/>
      <c r="BE77" s="406"/>
      <c r="BF77" s="406"/>
      <c r="BG77" s="406"/>
      <c r="BH77" s="406"/>
      <c r="BI77" s="406"/>
      <c r="BJ77" s="406"/>
      <c r="BK77" s="406"/>
      <c r="BL77" s="1102"/>
      <c r="BM77" s="421"/>
      <c r="BN77" s="911"/>
      <c r="BO77" s="912"/>
      <c r="BP77" s="912"/>
      <c r="BQ77" s="912"/>
      <c r="BR77" s="912"/>
      <c r="BS77" s="912"/>
      <c r="BT77" s="912"/>
      <c r="BU77" s="913"/>
    </row>
    <row r="78" spans="1:73" ht="14.25">
      <c r="A78" s="1245"/>
      <c r="B78" s="1246"/>
      <c r="C78" s="1246"/>
      <c r="D78" s="887"/>
      <c r="E78" s="887"/>
      <c r="F78" s="887"/>
      <c r="G78" s="888"/>
      <c r="H78" s="889"/>
      <c r="I78" s="889"/>
      <c r="J78" s="889"/>
      <c r="K78" s="890"/>
      <c r="L78" s="890"/>
      <c r="M78" s="891"/>
      <c r="N78" s="892"/>
      <c r="O78" s="892"/>
      <c r="P78" s="891"/>
      <c r="Q78" s="891"/>
      <c r="R78" s="893"/>
      <c r="S78" s="893"/>
      <c r="T78" s="893"/>
      <c r="U78" s="893"/>
      <c r="V78" s="893"/>
      <c r="W78" s="892"/>
      <c r="X78" s="1072"/>
      <c r="Y78" s="989"/>
      <c r="Z78" s="894"/>
      <c r="AA78" s="895"/>
      <c r="AB78" s="894"/>
      <c r="AC78" s="896"/>
      <c r="AD78" s="895"/>
      <c r="AE78" s="895"/>
      <c r="AF78" s="897"/>
      <c r="AG78" s="897"/>
      <c r="AH78" s="895"/>
      <c r="AI78" s="898"/>
      <c r="AJ78" s="898"/>
      <c r="AK78" s="898"/>
      <c r="AL78" s="898"/>
      <c r="AM78" s="898"/>
      <c r="AN78" s="895"/>
      <c r="AO78" s="1093"/>
      <c r="AP78" s="1245"/>
      <c r="AQ78" s="1246"/>
      <c r="AR78" s="899"/>
      <c r="AS78" s="899"/>
      <c r="AT78" s="899"/>
      <c r="AU78" s="900"/>
      <c r="AV78" s="894"/>
      <c r="AW78" s="895"/>
      <c r="AX78" s="894"/>
      <c r="AY78" s="892"/>
      <c r="AZ78" s="901"/>
      <c r="BA78" s="901"/>
      <c r="BB78" s="892"/>
      <c r="BC78" s="891"/>
      <c r="BD78" s="891"/>
      <c r="BE78" s="891"/>
      <c r="BF78" s="891"/>
      <c r="BG78" s="891"/>
      <c r="BH78" s="893"/>
      <c r="BI78" s="893"/>
      <c r="BJ78" s="893"/>
      <c r="BK78" s="893"/>
      <c r="BL78" s="1110"/>
      <c r="BM78" s="881"/>
      <c r="BN78" s="902"/>
      <c r="BO78" s="903"/>
      <c r="BP78" s="904"/>
      <c r="BQ78" s="904"/>
      <c r="BR78" s="904"/>
      <c r="BS78" s="905"/>
      <c r="BT78" s="905"/>
      <c r="BU78" s="906"/>
    </row>
    <row r="79" spans="1:73" ht="14.25">
      <c r="A79" s="1242" t="s">
        <v>946</v>
      </c>
      <c r="B79" s="1243"/>
      <c r="C79" s="1244"/>
      <c r="D79" s="1061">
        <v>0.4</v>
      </c>
      <c r="E79" s="1062"/>
      <c r="F79" s="1063"/>
      <c r="G79" s="1064" t="s">
        <v>305</v>
      </c>
      <c r="H79" s="1065">
        <v>39.67405505506958</v>
      </c>
      <c r="I79" s="1065">
        <v>1</v>
      </c>
      <c r="J79" s="1065">
        <v>39.67405505506958</v>
      </c>
      <c r="K79" s="1066">
        <v>1.0000000000000142</v>
      </c>
      <c r="L79" s="1066">
        <v>1.0242201326912124</v>
      </c>
      <c r="M79" s="1067">
        <v>1.01</v>
      </c>
      <c r="N79" s="1068">
        <v>0.04</v>
      </c>
      <c r="O79" s="1068">
        <v>0.1</v>
      </c>
      <c r="P79" s="1067">
        <v>1.1500000000000001</v>
      </c>
      <c r="Q79" s="1067">
        <v>1.08</v>
      </c>
      <c r="R79" s="1069">
        <v>49.28</v>
      </c>
      <c r="S79" s="1069">
        <v>0</v>
      </c>
      <c r="T79" s="1069">
        <v>0</v>
      </c>
      <c r="U79" s="1069">
        <v>0</v>
      </c>
      <c r="V79" s="1069">
        <v>0</v>
      </c>
      <c r="W79" s="1068">
        <v>0</v>
      </c>
      <c r="X79" s="1070">
        <v>0</v>
      </c>
      <c r="Y79" s="1083" t="s">
        <v>353</v>
      </c>
      <c r="Z79" s="1084">
        <v>1.2</v>
      </c>
      <c r="AA79" s="1085" t="s">
        <v>41</v>
      </c>
      <c r="AB79" s="1086">
        <v>1.2</v>
      </c>
      <c r="AC79" s="1087">
        <v>1.0000000000000142</v>
      </c>
      <c r="AD79" s="1088">
        <v>0.04</v>
      </c>
      <c r="AE79" s="1088">
        <v>0.15</v>
      </c>
      <c r="AF79" s="1089">
        <v>1.19</v>
      </c>
      <c r="AG79" s="1089">
        <v>2.2000000000000002</v>
      </c>
      <c r="AH79" s="1088">
        <v>0.92</v>
      </c>
      <c r="AI79" s="1090">
        <v>2.41</v>
      </c>
      <c r="AJ79" s="1090">
        <v>0</v>
      </c>
      <c r="AK79" s="1090">
        <v>0</v>
      </c>
      <c r="AL79" s="1090">
        <v>0</v>
      </c>
      <c r="AM79" s="1090">
        <v>0</v>
      </c>
      <c r="AN79" s="1088">
        <v>0</v>
      </c>
      <c r="AO79" s="1091">
        <v>0</v>
      </c>
      <c r="AP79" s="1242" t="s">
        <v>946</v>
      </c>
      <c r="AQ79" s="1244">
        <v>0</v>
      </c>
      <c r="AR79" s="1103">
        <v>0.4</v>
      </c>
      <c r="AS79" s="1104"/>
      <c r="AT79" s="1104"/>
      <c r="AU79" s="1105">
        <v>39.67405505506958</v>
      </c>
      <c r="AV79" s="1084">
        <v>1.4</v>
      </c>
      <c r="AW79" s="1085" t="s">
        <v>41</v>
      </c>
      <c r="AX79" s="1086">
        <v>1.4</v>
      </c>
      <c r="AY79" s="1068">
        <v>38.274055055069581</v>
      </c>
      <c r="AZ79" s="1106">
        <v>0.1</v>
      </c>
      <c r="BA79" s="1106"/>
      <c r="BB79" s="1068">
        <v>1.08</v>
      </c>
      <c r="BC79" s="1067">
        <v>7.74</v>
      </c>
      <c r="BD79" s="1107">
        <v>0</v>
      </c>
      <c r="BE79" s="1107"/>
      <c r="BF79" s="1107">
        <v>51.69</v>
      </c>
      <c r="BG79" s="1107">
        <v>6.93</v>
      </c>
      <c r="BH79" s="1069">
        <v>1.1900000000000142</v>
      </c>
      <c r="BI79" s="1069">
        <v>0</v>
      </c>
      <c r="BJ79" s="1069">
        <v>2.33</v>
      </c>
      <c r="BK79" s="1069">
        <v>0</v>
      </c>
      <c r="BL79" s="1108">
        <v>34.69</v>
      </c>
      <c r="BM79" s="421"/>
      <c r="BN79" s="422" t="s">
        <v>946</v>
      </c>
      <c r="BO79" s="861" t="s">
        <v>353</v>
      </c>
      <c r="BP79" s="424">
        <v>0.4</v>
      </c>
      <c r="BQ79" s="865" t="s">
        <v>305</v>
      </c>
      <c r="BR79" s="424">
        <v>39.67405505506958</v>
      </c>
      <c r="BS79" s="425">
        <v>1.0000000000000142</v>
      </c>
      <c r="BT79" s="425">
        <v>1.0242201326912124</v>
      </c>
      <c r="BU79" s="426"/>
    </row>
    <row r="80" spans="1:73" ht="14.25">
      <c r="A80" s="1242" t="s">
        <v>947</v>
      </c>
      <c r="B80" s="1243"/>
      <c r="C80" s="1244"/>
      <c r="D80" s="1061">
        <v>0.4</v>
      </c>
      <c r="E80" s="1062"/>
      <c r="F80" s="1063"/>
      <c r="G80" s="1064" t="s">
        <v>306</v>
      </c>
      <c r="H80" s="1065">
        <v>29.999999999852854</v>
      </c>
      <c r="I80" s="1065">
        <v>1</v>
      </c>
      <c r="J80" s="1065">
        <v>29.999999999852854</v>
      </c>
      <c r="K80" s="1066">
        <v>2.4676341023377972</v>
      </c>
      <c r="L80" s="1066">
        <v>0.85086413170415653</v>
      </c>
      <c r="M80" s="1067">
        <v>1.66</v>
      </c>
      <c r="N80" s="1068">
        <v>0.04</v>
      </c>
      <c r="O80" s="1068">
        <v>0.1</v>
      </c>
      <c r="P80" s="1067">
        <v>1.8</v>
      </c>
      <c r="Q80" s="1067">
        <v>1.08</v>
      </c>
      <c r="R80" s="1069">
        <v>0</v>
      </c>
      <c r="S80" s="1069">
        <v>48.6</v>
      </c>
      <c r="T80" s="1069">
        <v>9.7200000000000006</v>
      </c>
      <c r="U80" s="1069">
        <v>0</v>
      </c>
      <c r="V80" s="1069">
        <v>0</v>
      </c>
      <c r="W80" s="1068">
        <v>138</v>
      </c>
      <c r="X80" s="1070">
        <v>0</v>
      </c>
      <c r="Y80" s="1083" t="s">
        <v>354</v>
      </c>
      <c r="Z80" s="1084">
        <v>1.2</v>
      </c>
      <c r="AA80" s="1085" t="s">
        <v>41</v>
      </c>
      <c r="AB80" s="1086">
        <v>1.2</v>
      </c>
      <c r="AC80" s="1087">
        <v>2.4676341023377972</v>
      </c>
      <c r="AD80" s="1088">
        <v>0.04</v>
      </c>
      <c r="AE80" s="1088">
        <v>0.15</v>
      </c>
      <c r="AF80" s="1089">
        <v>2.66</v>
      </c>
      <c r="AG80" s="1089">
        <v>2.3000000000000003</v>
      </c>
      <c r="AH80" s="1088">
        <v>0.92</v>
      </c>
      <c r="AI80" s="1090">
        <v>0</v>
      </c>
      <c r="AJ80" s="1090">
        <v>3.17</v>
      </c>
      <c r="AK80" s="1090">
        <v>2.4500000000000002</v>
      </c>
      <c r="AL80" s="1090">
        <v>0</v>
      </c>
      <c r="AM80" s="1090">
        <v>0</v>
      </c>
      <c r="AN80" s="1088">
        <v>23.26</v>
      </c>
      <c r="AO80" s="1091">
        <v>0</v>
      </c>
      <c r="AP80" s="1242" t="s">
        <v>947</v>
      </c>
      <c r="AQ80" s="1244">
        <v>0</v>
      </c>
      <c r="AR80" s="1103">
        <v>0.4</v>
      </c>
      <c r="AS80" s="1104"/>
      <c r="AT80" s="1104"/>
      <c r="AU80" s="1105">
        <v>29.999999999852854</v>
      </c>
      <c r="AV80" s="1084">
        <v>1.4</v>
      </c>
      <c r="AW80" s="1085" t="s">
        <v>41</v>
      </c>
      <c r="AX80" s="1086">
        <v>1.4</v>
      </c>
      <c r="AY80" s="1068">
        <v>28.599999999852855</v>
      </c>
      <c r="AZ80" s="1106">
        <v>0.1</v>
      </c>
      <c r="BA80" s="1106"/>
      <c r="BB80" s="1068">
        <v>1.08</v>
      </c>
      <c r="BC80" s="1067">
        <v>5.78</v>
      </c>
      <c r="BD80" s="1107">
        <v>0</v>
      </c>
      <c r="BE80" s="1107"/>
      <c r="BF80" s="1107">
        <v>63.940000000000005</v>
      </c>
      <c r="BG80" s="1107">
        <v>5.18</v>
      </c>
      <c r="BH80" s="1069">
        <v>2.35</v>
      </c>
      <c r="BI80" s="1069">
        <v>0.35763410233779735</v>
      </c>
      <c r="BJ80" s="1069">
        <v>4.6100000000000003</v>
      </c>
      <c r="BK80" s="1069">
        <v>0.23</v>
      </c>
      <c r="BL80" s="1108">
        <v>48.14</v>
      </c>
      <c r="BM80" s="421"/>
      <c r="BN80" s="422" t="s">
        <v>947</v>
      </c>
      <c r="BO80" s="861" t="s">
        <v>354</v>
      </c>
      <c r="BP80" s="424">
        <v>0.4</v>
      </c>
      <c r="BQ80" s="865" t="s">
        <v>306</v>
      </c>
      <c r="BR80" s="424">
        <v>29.999999999852854</v>
      </c>
      <c r="BS80" s="425">
        <v>2.4676341023377972</v>
      </c>
      <c r="BT80" s="425">
        <v>0.85086413170415653</v>
      </c>
      <c r="BU80" s="426"/>
    </row>
    <row r="81" spans="1:73" ht="14.25">
      <c r="A81" s="1242" t="s">
        <v>948</v>
      </c>
      <c r="B81" s="1243"/>
      <c r="C81" s="1244"/>
      <c r="D81" s="1061">
        <v>0.4</v>
      </c>
      <c r="E81" s="1062"/>
      <c r="F81" s="1063"/>
      <c r="G81" s="1064" t="s">
        <v>306</v>
      </c>
      <c r="H81" s="1065">
        <v>19.999999999886544</v>
      </c>
      <c r="I81" s="1065">
        <v>1</v>
      </c>
      <c r="J81" s="1065">
        <v>19.999999999886544</v>
      </c>
      <c r="K81" s="1066">
        <v>2.725864131704185</v>
      </c>
      <c r="L81" s="1066">
        <v>0.85000000000000142</v>
      </c>
      <c r="M81" s="1067">
        <v>1.79</v>
      </c>
      <c r="N81" s="1068">
        <v>0.04</v>
      </c>
      <c r="O81" s="1068">
        <v>0.1</v>
      </c>
      <c r="P81" s="1067">
        <v>1.9300000000000002</v>
      </c>
      <c r="Q81" s="1067">
        <v>1.08</v>
      </c>
      <c r="R81" s="1069">
        <v>0</v>
      </c>
      <c r="S81" s="1069">
        <v>32.4</v>
      </c>
      <c r="T81" s="1069">
        <v>9.2899999999999991</v>
      </c>
      <c r="U81" s="1069">
        <v>0</v>
      </c>
      <c r="V81" s="1069">
        <v>0</v>
      </c>
      <c r="W81" s="1068">
        <v>97.2</v>
      </c>
      <c r="X81" s="1070">
        <v>0</v>
      </c>
      <c r="Y81" s="1083" t="s">
        <v>355</v>
      </c>
      <c r="Z81" s="1084">
        <v>1.2</v>
      </c>
      <c r="AA81" s="1085" t="s">
        <v>41</v>
      </c>
      <c r="AB81" s="1086">
        <v>1.2</v>
      </c>
      <c r="AC81" s="1087">
        <v>2.725864131704185</v>
      </c>
      <c r="AD81" s="1088">
        <v>0.04</v>
      </c>
      <c r="AE81" s="1088">
        <v>0.15</v>
      </c>
      <c r="AF81" s="1089">
        <v>2.92</v>
      </c>
      <c r="AG81" s="1089">
        <v>2.3000000000000003</v>
      </c>
      <c r="AH81" s="1088">
        <v>0.92</v>
      </c>
      <c r="AI81" s="1090">
        <v>0</v>
      </c>
      <c r="AJ81" s="1090">
        <v>3.17</v>
      </c>
      <c r="AK81" s="1090">
        <v>3</v>
      </c>
      <c r="AL81" s="1090">
        <v>0</v>
      </c>
      <c r="AM81" s="1090">
        <v>0</v>
      </c>
      <c r="AN81" s="1088">
        <v>25.17</v>
      </c>
      <c r="AO81" s="1091">
        <v>0</v>
      </c>
      <c r="AP81" s="1242" t="s">
        <v>948</v>
      </c>
      <c r="AQ81" s="1244">
        <v>0</v>
      </c>
      <c r="AR81" s="1103">
        <v>0.4</v>
      </c>
      <c r="AS81" s="1104"/>
      <c r="AT81" s="1104"/>
      <c r="AU81" s="1105">
        <v>19.999999999886544</v>
      </c>
      <c r="AV81" s="1084">
        <v>1.4</v>
      </c>
      <c r="AW81" s="1085" t="s">
        <v>41</v>
      </c>
      <c r="AX81" s="1086">
        <v>1.4</v>
      </c>
      <c r="AY81" s="1068">
        <v>18.599999999886546</v>
      </c>
      <c r="AZ81" s="1106">
        <v>0.1</v>
      </c>
      <c r="BA81" s="1106"/>
      <c r="BB81" s="1068">
        <v>1.08</v>
      </c>
      <c r="BC81" s="1067">
        <v>3.76</v>
      </c>
      <c r="BD81" s="1107">
        <v>0</v>
      </c>
      <c r="BE81" s="1107"/>
      <c r="BF81" s="1107">
        <v>47.86</v>
      </c>
      <c r="BG81" s="1107">
        <v>3.37</v>
      </c>
      <c r="BH81" s="1069">
        <v>2.35</v>
      </c>
      <c r="BI81" s="1069">
        <v>0.61586413170418508</v>
      </c>
      <c r="BJ81" s="1069">
        <v>4.6100000000000003</v>
      </c>
      <c r="BK81" s="1069">
        <v>0.39</v>
      </c>
      <c r="BL81" s="1108">
        <v>35.729999999999997</v>
      </c>
      <c r="BM81" s="421"/>
      <c r="BN81" s="422" t="s">
        <v>948</v>
      </c>
      <c r="BO81" s="861" t="s">
        <v>355</v>
      </c>
      <c r="BP81" s="424">
        <v>0.4</v>
      </c>
      <c r="BQ81" s="865" t="s">
        <v>306</v>
      </c>
      <c r="BR81" s="424">
        <v>19.999999999886544</v>
      </c>
      <c r="BS81" s="425">
        <v>2.725864131704185</v>
      </c>
      <c r="BT81" s="425">
        <v>0.85000000000000142</v>
      </c>
      <c r="BU81" s="426"/>
    </row>
    <row r="82" spans="1:73" ht="14.25">
      <c r="A82" s="1242" t="s">
        <v>949</v>
      </c>
      <c r="B82" s="1243"/>
      <c r="C82" s="1244"/>
      <c r="D82" s="1061">
        <v>0.4</v>
      </c>
      <c r="E82" s="1062"/>
      <c r="F82" s="1063"/>
      <c r="G82" s="1064" t="s">
        <v>306</v>
      </c>
      <c r="H82" s="1065">
        <v>19.999999999842395</v>
      </c>
      <c r="I82" s="1065">
        <v>1</v>
      </c>
      <c r="J82" s="1065">
        <v>19.999999999842395</v>
      </c>
      <c r="K82" s="1066">
        <v>2.849999999999973</v>
      </c>
      <c r="L82" s="1066">
        <v>0.85000000000000142</v>
      </c>
      <c r="M82" s="1067">
        <v>1.85</v>
      </c>
      <c r="N82" s="1068">
        <v>0.04</v>
      </c>
      <c r="O82" s="1068">
        <v>0.1</v>
      </c>
      <c r="P82" s="1067">
        <v>1.9900000000000002</v>
      </c>
      <c r="Q82" s="1067">
        <v>1.08</v>
      </c>
      <c r="R82" s="1069">
        <v>0</v>
      </c>
      <c r="S82" s="1069">
        <v>32.4</v>
      </c>
      <c r="T82" s="1069">
        <v>10.58</v>
      </c>
      <c r="U82" s="1069">
        <v>0</v>
      </c>
      <c r="V82" s="1069">
        <v>0</v>
      </c>
      <c r="W82" s="1068">
        <v>99.6</v>
      </c>
      <c r="X82" s="1070">
        <v>0</v>
      </c>
      <c r="Y82" s="1083" t="s">
        <v>356</v>
      </c>
      <c r="Z82" s="1084">
        <v>1.2</v>
      </c>
      <c r="AA82" s="1085" t="s">
        <v>41</v>
      </c>
      <c r="AB82" s="1086">
        <v>1.2</v>
      </c>
      <c r="AC82" s="1087">
        <v>2.849999999999973</v>
      </c>
      <c r="AD82" s="1088">
        <v>0.04</v>
      </c>
      <c r="AE82" s="1088">
        <v>0.15</v>
      </c>
      <c r="AF82" s="1089">
        <v>3.04</v>
      </c>
      <c r="AG82" s="1089">
        <v>2.3000000000000003</v>
      </c>
      <c r="AH82" s="1088">
        <v>0.92</v>
      </c>
      <c r="AI82" s="1090">
        <v>0</v>
      </c>
      <c r="AJ82" s="1090">
        <v>3.17</v>
      </c>
      <c r="AK82" s="1090">
        <v>3.17</v>
      </c>
      <c r="AL82" s="1090">
        <v>0.08</v>
      </c>
      <c r="AM82" s="1090">
        <v>0</v>
      </c>
      <c r="AN82" s="1088">
        <v>26.05</v>
      </c>
      <c r="AO82" s="1091">
        <v>0</v>
      </c>
      <c r="AP82" s="1242" t="s">
        <v>949</v>
      </c>
      <c r="AQ82" s="1244">
        <v>0</v>
      </c>
      <c r="AR82" s="1103">
        <v>0.4</v>
      </c>
      <c r="AS82" s="1104"/>
      <c r="AT82" s="1104"/>
      <c r="AU82" s="1105">
        <v>19.999999999842395</v>
      </c>
      <c r="AV82" s="1084">
        <v>1.4</v>
      </c>
      <c r="AW82" s="1085" t="s">
        <v>41</v>
      </c>
      <c r="AX82" s="1086">
        <v>1.4</v>
      </c>
      <c r="AY82" s="1068">
        <v>18.599999999842396</v>
      </c>
      <c r="AZ82" s="1106">
        <v>0.1</v>
      </c>
      <c r="BA82" s="1106"/>
      <c r="BB82" s="1068">
        <v>1.08</v>
      </c>
      <c r="BC82" s="1067">
        <v>3.76</v>
      </c>
      <c r="BD82" s="1107">
        <v>0</v>
      </c>
      <c r="BE82" s="1107"/>
      <c r="BF82" s="1107">
        <v>49.4</v>
      </c>
      <c r="BG82" s="1107">
        <v>3.37</v>
      </c>
      <c r="BH82" s="1069">
        <v>2.35</v>
      </c>
      <c r="BI82" s="1069">
        <v>0.73999999999997312</v>
      </c>
      <c r="BJ82" s="1069">
        <v>4.6100000000000003</v>
      </c>
      <c r="BK82" s="1069">
        <v>0.47</v>
      </c>
      <c r="BL82" s="1108">
        <v>37.19</v>
      </c>
      <c r="BM82" s="421"/>
      <c r="BN82" s="422" t="s">
        <v>949</v>
      </c>
      <c r="BO82" s="861" t="s">
        <v>356</v>
      </c>
      <c r="BP82" s="424">
        <v>0.4</v>
      </c>
      <c r="BQ82" s="865" t="s">
        <v>306</v>
      </c>
      <c r="BR82" s="424">
        <v>19.999999999842395</v>
      </c>
      <c r="BS82" s="425">
        <v>2.849999999999973</v>
      </c>
      <c r="BT82" s="425">
        <v>0.85000000000000142</v>
      </c>
      <c r="BU82" s="426"/>
    </row>
    <row r="83" spans="1:73" ht="14.25">
      <c r="A83" s="1242" t="s">
        <v>950</v>
      </c>
      <c r="B83" s="1243"/>
      <c r="C83" s="1244"/>
      <c r="D83" s="1061">
        <v>0.4</v>
      </c>
      <c r="E83" s="1062"/>
      <c r="F83" s="1063"/>
      <c r="G83" s="1064" t="s">
        <v>306</v>
      </c>
      <c r="H83" s="1065">
        <v>14.000000000660419</v>
      </c>
      <c r="I83" s="1065">
        <v>1</v>
      </c>
      <c r="J83" s="1065">
        <v>14.000000000660419</v>
      </c>
      <c r="K83" s="1066">
        <v>1.5000000000000071</v>
      </c>
      <c r="L83" s="1066">
        <v>0.85000000000000142</v>
      </c>
      <c r="M83" s="1067">
        <v>1.18</v>
      </c>
      <c r="N83" s="1068">
        <v>0.04</v>
      </c>
      <c r="O83" s="1068">
        <v>0.1</v>
      </c>
      <c r="P83" s="1067">
        <v>1.32</v>
      </c>
      <c r="Q83" s="1067">
        <v>1.08</v>
      </c>
      <c r="R83" s="1069">
        <v>19.96</v>
      </c>
      <c r="S83" s="1069">
        <v>0</v>
      </c>
      <c r="T83" s="1069">
        <v>0</v>
      </c>
      <c r="U83" s="1069">
        <v>0</v>
      </c>
      <c r="V83" s="1069">
        <v>0</v>
      </c>
      <c r="W83" s="1068">
        <v>0</v>
      </c>
      <c r="X83" s="1070">
        <v>0</v>
      </c>
      <c r="Y83" s="1083" t="s">
        <v>961</v>
      </c>
      <c r="Z83" s="1084">
        <v>1.2</v>
      </c>
      <c r="AA83" s="1085" t="s">
        <v>41</v>
      </c>
      <c r="AB83" s="1086">
        <v>1.2</v>
      </c>
      <c r="AC83" s="1087">
        <v>1.5000000000000071</v>
      </c>
      <c r="AD83" s="1088">
        <v>0.04</v>
      </c>
      <c r="AE83" s="1088">
        <v>0.15</v>
      </c>
      <c r="AF83" s="1089">
        <v>1.69</v>
      </c>
      <c r="AG83" s="1089">
        <v>2.2000000000000002</v>
      </c>
      <c r="AH83" s="1088">
        <v>0.92</v>
      </c>
      <c r="AI83" s="1090">
        <v>0</v>
      </c>
      <c r="AJ83" s="1090">
        <v>3.04</v>
      </c>
      <c r="AK83" s="1090">
        <v>0.38</v>
      </c>
      <c r="AL83" s="1090">
        <v>0</v>
      </c>
      <c r="AM83" s="1090">
        <v>0</v>
      </c>
      <c r="AN83" s="1088">
        <v>16.12</v>
      </c>
      <c r="AO83" s="1091">
        <v>0</v>
      </c>
      <c r="AP83" s="1242" t="s">
        <v>950</v>
      </c>
      <c r="AQ83" s="1244">
        <v>0</v>
      </c>
      <c r="AR83" s="1103">
        <v>0.4</v>
      </c>
      <c r="AS83" s="1104"/>
      <c r="AT83" s="1104"/>
      <c r="AU83" s="1105">
        <v>14.000000000660419</v>
      </c>
      <c r="AV83" s="1084">
        <v>1.4</v>
      </c>
      <c r="AW83" s="1085" t="s">
        <v>41</v>
      </c>
      <c r="AX83" s="1086">
        <v>1.4</v>
      </c>
      <c r="AY83" s="1068">
        <v>12.600000000660419</v>
      </c>
      <c r="AZ83" s="1106">
        <v>0.1</v>
      </c>
      <c r="BA83" s="1106"/>
      <c r="BB83" s="1068">
        <v>1.08</v>
      </c>
      <c r="BC83" s="1067">
        <v>2.5499999999999998</v>
      </c>
      <c r="BD83" s="1107">
        <v>0</v>
      </c>
      <c r="BE83" s="1107"/>
      <c r="BF83" s="1107">
        <v>23.38</v>
      </c>
      <c r="BG83" s="1107">
        <v>2.2799999999999998</v>
      </c>
      <c r="BH83" s="1069">
        <v>1.6900000000000071</v>
      </c>
      <c r="BI83" s="1069">
        <v>0</v>
      </c>
      <c r="BJ83" s="1069">
        <v>3.31</v>
      </c>
      <c r="BK83" s="1069">
        <v>0</v>
      </c>
      <c r="BL83" s="1108">
        <v>15.24</v>
      </c>
      <c r="BM83" s="421"/>
      <c r="BN83" s="422" t="s">
        <v>950</v>
      </c>
      <c r="BO83" s="861" t="s">
        <v>961</v>
      </c>
      <c r="BP83" s="424">
        <v>0.4</v>
      </c>
      <c r="BQ83" s="865" t="s">
        <v>306</v>
      </c>
      <c r="BR83" s="424">
        <v>14.000000000660419</v>
      </c>
      <c r="BS83" s="425">
        <v>1.5000000000000071</v>
      </c>
      <c r="BT83" s="425">
        <v>0.85000000000000142</v>
      </c>
      <c r="BU83" s="426"/>
    </row>
    <row r="84" spans="1:73" ht="14.25">
      <c r="A84" s="1242" t="s">
        <v>951</v>
      </c>
      <c r="B84" s="1243"/>
      <c r="C84" s="1244"/>
      <c r="D84" s="1061">
        <v>0.4</v>
      </c>
      <c r="E84" s="1062"/>
      <c r="F84" s="1063"/>
      <c r="G84" s="1064" t="s">
        <v>306</v>
      </c>
      <c r="H84" s="1065">
        <v>32.999999999922736</v>
      </c>
      <c r="I84" s="1065">
        <v>1</v>
      </c>
      <c r="J84" s="1065">
        <v>32.999999999922736</v>
      </c>
      <c r="K84" s="1066">
        <v>1.4798945895710673</v>
      </c>
      <c r="L84" s="1066">
        <v>1.0032237854589923</v>
      </c>
      <c r="M84" s="1067">
        <v>1.24</v>
      </c>
      <c r="N84" s="1068">
        <v>0.04</v>
      </c>
      <c r="O84" s="1068">
        <v>0.1</v>
      </c>
      <c r="P84" s="1067">
        <v>1.3800000000000001</v>
      </c>
      <c r="Q84" s="1067">
        <v>1.08</v>
      </c>
      <c r="R84" s="1069">
        <v>49.18</v>
      </c>
      <c r="S84" s="1069">
        <v>0</v>
      </c>
      <c r="T84" s="1069">
        <v>0</v>
      </c>
      <c r="U84" s="1069">
        <v>0</v>
      </c>
      <c r="V84" s="1069">
        <v>0</v>
      </c>
      <c r="W84" s="1068">
        <v>0</v>
      </c>
      <c r="X84" s="1070">
        <v>0</v>
      </c>
      <c r="Y84" s="1083" t="s">
        <v>357</v>
      </c>
      <c r="Z84" s="1084">
        <v>1.2</v>
      </c>
      <c r="AA84" s="1085" t="s">
        <v>41</v>
      </c>
      <c r="AB84" s="1086">
        <v>1.2</v>
      </c>
      <c r="AC84" s="1087">
        <v>1.4798945895710673</v>
      </c>
      <c r="AD84" s="1088">
        <v>0.04</v>
      </c>
      <c r="AE84" s="1088">
        <v>0.15</v>
      </c>
      <c r="AF84" s="1089">
        <v>1.67</v>
      </c>
      <c r="AG84" s="1089">
        <v>2.2000000000000002</v>
      </c>
      <c r="AH84" s="1088">
        <v>0.92</v>
      </c>
      <c r="AI84" s="1090">
        <v>0</v>
      </c>
      <c r="AJ84" s="1090">
        <v>3.04</v>
      </c>
      <c r="AK84" s="1090">
        <v>0.34</v>
      </c>
      <c r="AL84" s="1090">
        <v>0</v>
      </c>
      <c r="AM84" s="1090">
        <v>0</v>
      </c>
      <c r="AN84" s="1088">
        <v>15.97</v>
      </c>
      <c r="AO84" s="1091">
        <v>0</v>
      </c>
      <c r="AP84" s="1242" t="s">
        <v>951</v>
      </c>
      <c r="AQ84" s="1244">
        <v>0</v>
      </c>
      <c r="AR84" s="1103">
        <v>0.4</v>
      </c>
      <c r="AS84" s="1104"/>
      <c r="AT84" s="1104"/>
      <c r="AU84" s="1105">
        <v>32.999999999922736</v>
      </c>
      <c r="AV84" s="1084">
        <v>1.4</v>
      </c>
      <c r="AW84" s="1085" t="s">
        <v>41</v>
      </c>
      <c r="AX84" s="1086">
        <v>1.4</v>
      </c>
      <c r="AY84" s="1068">
        <v>31.599999999922737</v>
      </c>
      <c r="AZ84" s="1106">
        <v>0.1</v>
      </c>
      <c r="BA84" s="1106"/>
      <c r="BB84" s="1068">
        <v>1.08</v>
      </c>
      <c r="BC84" s="1067">
        <v>6.39</v>
      </c>
      <c r="BD84" s="1107">
        <v>0</v>
      </c>
      <c r="BE84" s="1107"/>
      <c r="BF84" s="1107">
        <v>52.56</v>
      </c>
      <c r="BG84" s="1107">
        <v>5.72</v>
      </c>
      <c r="BH84" s="1069">
        <v>1.6698945895710673</v>
      </c>
      <c r="BI84" s="1069">
        <v>0</v>
      </c>
      <c r="BJ84" s="1069">
        <v>3.27</v>
      </c>
      <c r="BK84" s="1069">
        <v>0</v>
      </c>
      <c r="BL84" s="1108">
        <v>37.18</v>
      </c>
      <c r="BM84" s="421"/>
      <c r="BN84" s="422" t="s">
        <v>951</v>
      </c>
      <c r="BO84" s="861" t="s">
        <v>357</v>
      </c>
      <c r="BP84" s="424">
        <v>0.4</v>
      </c>
      <c r="BQ84" s="865" t="s">
        <v>306</v>
      </c>
      <c r="BR84" s="424">
        <v>32.999999999922736</v>
      </c>
      <c r="BS84" s="425">
        <v>1.4798945895710673</v>
      </c>
      <c r="BT84" s="425">
        <v>1.0032237854589923</v>
      </c>
      <c r="BU84" s="426"/>
    </row>
    <row r="85" spans="1:73" ht="14.25">
      <c r="A85" s="1242" t="s">
        <v>952</v>
      </c>
      <c r="B85" s="1243"/>
      <c r="C85" s="1244"/>
      <c r="D85" s="1061">
        <v>0.4</v>
      </c>
      <c r="E85" s="1062"/>
      <c r="F85" s="1063"/>
      <c r="G85" s="1064" t="s">
        <v>305</v>
      </c>
      <c r="H85" s="1065">
        <v>33.331899080452743</v>
      </c>
      <c r="I85" s="1065">
        <v>1</v>
      </c>
      <c r="J85" s="1065">
        <v>33.331899080452743</v>
      </c>
      <c r="K85" s="1066">
        <v>1.6882237854589448</v>
      </c>
      <c r="L85" s="1066">
        <v>1.0782222527728464</v>
      </c>
      <c r="M85" s="1067">
        <v>1.38</v>
      </c>
      <c r="N85" s="1068">
        <v>0.04</v>
      </c>
      <c r="O85" s="1068">
        <v>0.1</v>
      </c>
      <c r="P85" s="1067">
        <v>1.52</v>
      </c>
      <c r="Q85" s="1067">
        <v>1.08</v>
      </c>
      <c r="R85" s="1069">
        <v>0</v>
      </c>
      <c r="S85" s="1069">
        <v>54</v>
      </c>
      <c r="T85" s="1069">
        <v>0.72</v>
      </c>
      <c r="U85" s="1069">
        <v>0</v>
      </c>
      <c r="V85" s="1069">
        <v>0</v>
      </c>
      <c r="W85" s="1068">
        <v>134.66</v>
      </c>
      <c r="X85" s="1070">
        <v>0</v>
      </c>
      <c r="Y85" s="1083" t="s">
        <v>358</v>
      </c>
      <c r="Z85" s="1084">
        <v>1.2</v>
      </c>
      <c r="AA85" s="1085" t="s">
        <v>41</v>
      </c>
      <c r="AB85" s="1086">
        <v>1.2</v>
      </c>
      <c r="AC85" s="1087">
        <v>1.6882237854589448</v>
      </c>
      <c r="AD85" s="1088">
        <v>0.04</v>
      </c>
      <c r="AE85" s="1088">
        <v>0.15</v>
      </c>
      <c r="AF85" s="1089">
        <v>1.88</v>
      </c>
      <c r="AG85" s="1089">
        <v>2.2000000000000002</v>
      </c>
      <c r="AH85" s="1088">
        <v>0.92</v>
      </c>
      <c r="AI85" s="1090">
        <v>0</v>
      </c>
      <c r="AJ85" s="1090">
        <v>3.04</v>
      </c>
      <c r="AK85" s="1090">
        <v>0.77</v>
      </c>
      <c r="AL85" s="1090">
        <v>0</v>
      </c>
      <c r="AM85" s="1090">
        <v>0</v>
      </c>
      <c r="AN85" s="1088">
        <v>17.52</v>
      </c>
      <c r="AO85" s="1091">
        <v>0</v>
      </c>
      <c r="AP85" s="1242" t="s">
        <v>952</v>
      </c>
      <c r="AQ85" s="1244">
        <v>0</v>
      </c>
      <c r="AR85" s="1103">
        <v>0.4</v>
      </c>
      <c r="AS85" s="1104"/>
      <c r="AT85" s="1104"/>
      <c r="AU85" s="1105">
        <v>33.331899080452743</v>
      </c>
      <c r="AV85" s="1084">
        <v>1.4</v>
      </c>
      <c r="AW85" s="1085" t="s">
        <v>41</v>
      </c>
      <c r="AX85" s="1086">
        <v>1.4</v>
      </c>
      <c r="AY85" s="1068">
        <v>31.931899080452744</v>
      </c>
      <c r="AZ85" s="1106">
        <v>0.1</v>
      </c>
      <c r="BA85" s="1106"/>
      <c r="BB85" s="1068">
        <v>1.08</v>
      </c>
      <c r="BC85" s="1067">
        <v>6.46</v>
      </c>
      <c r="BD85" s="1107">
        <v>0</v>
      </c>
      <c r="BE85" s="1107"/>
      <c r="BF85" s="1107">
        <v>58.53</v>
      </c>
      <c r="BG85" s="1107">
        <v>5.78</v>
      </c>
      <c r="BH85" s="1069">
        <v>1.8782237854589448</v>
      </c>
      <c r="BI85" s="1069">
        <v>0</v>
      </c>
      <c r="BJ85" s="1069">
        <v>3.68</v>
      </c>
      <c r="BK85" s="1069">
        <v>0</v>
      </c>
      <c r="BL85" s="1108">
        <v>42.61</v>
      </c>
      <c r="BM85" s="421"/>
      <c r="BN85" s="422" t="s">
        <v>952</v>
      </c>
      <c r="BO85" s="861" t="s">
        <v>358</v>
      </c>
      <c r="BP85" s="424">
        <v>0.4</v>
      </c>
      <c r="BQ85" s="865" t="s">
        <v>305</v>
      </c>
      <c r="BR85" s="424">
        <v>33.331899080452743</v>
      </c>
      <c r="BS85" s="425">
        <v>1.6882237854589448</v>
      </c>
      <c r="BT85" s="425">
        <v>1.0782222527728464</v>
      </c>
      <c r="BU85" s="426"/>
    </row>
    <row r="86" spans="1:73" ht="14.25">
      <c r="A86" s="1242" t="s">
        <v>953</v>
      </c>
      <c r="B86" s="1243"/>
      <c r="C86" s="1244"/>
      <c r="D86" s="1061">
        <v>0.4</v>
      </c>
      <c r="E86" s="1062"/>
      <c r="F86" s="1063"/>
      <c r="G86" s="1064" t="s">
        <v>305</v>
      </c>
      <c r="H86" s="1065">
        <v>22.00000000013457</v>
      </c>
      <c r="I86" s="1065">
        <v>1</v>
      </c>
      <c r="J86" s="1065">
        <v>22.00000000013457</v>
      </c>
      <c r="K86" s="1066">
        <v>1.9181776638795327</v>
      </c>
      <c r="L86" s="1066">
        <v>1</v>
      </c>
      <c r="M86" s="1067">
        <v>1.46</v>
      </c>
      <c r="N86" s="1068">
        <v>0.04</v>
      </c>
      <c r="O86" s="1068">
        <v>0.1</v>
      </c>
      <c r="P86" s="1067">
        <v>1.6</v>
      </c>
      <c r="Q86" s="1067">
        <v>1.08</v>
      </c>
      <c r="R86" s="1069">
        <v>0</v>
      </c>
      <c r="S86" s="1069">
        <v>35.64</v>
      </c>
      <c r="T86" s="1069">
        <v>2.38</v>
      </c>
      <c r="U86" s="1069">
        <v>0</v>
      </c>
      <c r="V86" s="1069">
        <v>0</v>
      </c>
      <c r="W86" s="1068">
        <v>92.4</v>
      </c>
      <c r="X86" s="1070">
        <v>0</v>
      </c>
      <c r="Y86" s="1083" t="s">
        <v>962</v>
      </c>
      <c r="Z86" s="1084">
        <v>1.2</v>
      </c>
      <c r="AA86" s="1085" t="s">
        <v>41</v>
      </c>
      <c r="AB86" s="1086">
        <v>1.2</v>
      </c>
      <c r="AC86" s="1087">
        <v>1.9181776638795327</v>
      </c>
      <c r="AD86" s="1088">
        <v>0.04</v>
      </c>
      <c r="AE86" s="1088">
        <v>0.15</v>
      </c>
      <c r="AF86" s="1089">
        <v>2.11</v>
      </c>
      <c r="AG86" s="1089">
        <v>2.2000000000000002</v>
      </c>
      <c r="AH86" s="1088">
        <v>0.92</v>
      </c>
      <c r="AI86" s="1090">
        <v>0</v>
      </c>
      <c r="AJ86" s="1090">
        <v>3.04</v>
      </c>
      <c r="AK86" s="1090">
        <v>1.23</v>
      </c>
      <c r="AL86" s="1090">
        <v>0</v>
      </c>
      <c r="AM86" s="1090">
        <v>0</v>
      </c>
      <c r="AN86" s="1088">
        <v>19.21</v>
      </c>
      <c r="AO86" s="1091">
        <v>0</v>
      </c>
      <c r="AP86" s="1242" t="s">
        <v>953</v>
      </c>
      <c r="AQ86" s="1244">
        <v>0</v>
      </c>
      <c r="AR86" s="1103">
        <v>0.4</v>
      </c>
      <c r="AS86" s="1104"/>
      <c r="AT86" s="1104"/>
      <c r="AU86" s="1105">
        <v>22.00000000013457</v>
      </c>
      <c r="AV86" s="1084">
        <v>1.4</v>
      </c>
      <c r="AW86" s="1085" t="s">
        <v>41</v>
      </c>
      <c r="AX86" s="1086">
        <v>1.4</v>
      </c>
      <c r="AY86" s="1068">
        <v>20.600000000134571</v>
      </c>
      <c r="AZ86" s="1106">
        <v>0.1</v>
      </c>
      <c r="BA86" s="1106"/>
      <c r="BB86" s="1068">
        <v>1.08</v>
      </c>
      <c r="BC86" s="1067">
        <v>4.17</v>
      </c>
      <c r="BD86" s="1107">
        <v>0</v>
      </c>
      <c r="BE86" s="1107"/>
      <c r="BF86" s="1107">
        <v>42.29</v>
      </c>
      <c r="BG86" s="1107">
        <v>3.73</v>
      </c>
      <c r="BH86" s="1069">
        <v>2.1081776638795326</v>
      </c>
      <c r="BI86" s="1069">
        <v>0</v>
      </c>
      <c r="BJ86" s="1069">
        <v>4.13</v>
      </c>
      <c r="BK86" s="1069">
        <v>0</v>
      </c>
      <c r="BL86" s="1108">
        <v>30.26</v>
      </c>
      <c r="BM86" s="421"/>
      <c r="BN86" s="422" t="s">
        <v>953</v>
      </c>
      <c r="BO86" s="861" t="s">
        <v>962</v>
      </c>
      <c r="BP86" s="424">
        <v>0.4</v>
      </c>
      <c r="BQ86" s="865" t="s">
        <v>305</v>
      </c>
      <c r="BR86" s="424">
        <v>22.00000000013457</v>
      </c>
      <c r="BS86" s="425">
        <v>1.9181776638795327</v>
      </c>
      <c r="BT86" s="425">
        <v>1</v>
      </c>
      <c r="BU86" s="426"/>
    </row>
    <row r="87" spans="1:73" ht="14.25">
      <c r="A87" s="1242" t="s">
        <v>954</v>
      </c>
      <c r="B87" s="1243"/>
      <c r="C87" s="1244"/>
      <c r="D87" s="1061">
        <v>0.4</v>
      </c>
      <c r="E87" s="1062"/>
      <c r="F87" s="1063"/>
      <c r="G87" s="1064" t="s">
        <v>305</v>
      </c>
      <c r="H87" s="1065">
        <v>33.00000000029388</v>
      </c>
      <c r="I87" s="1065">
        <v>1</v>
      </c>
      <c r="J87" s="1065">
        <v>33.00000000029388</v>
      </c>
      <c r="K87" s="1066">
        <v>1.5834183834421083</v>
      </c>
      <c r="L87" s="1066">
        <v>1.0302340467786095</v>
      </c>
      <c r="M87" s="1067">
        <v>1.31</v>
      </c>
      <c r="N87" s="1068">
        <v>0.04</v>
      </c>
      <c r="O87" s="1068">
        <v>0.1</v>
      </c>
      <c r="P87" s="1067">
        <v>1.4500000000000002</v>
      </c>
      <c r="Q87" s="1067">
        <v>1.08</v>
      </c>
      <c r="R87" s="1069">
        <v>51.68</v>
      </c>
      <c r="S87" s="1069">
        <v>0</v>
      </c>
      <c r="T87" s="1069">
        <v>0</v>
      </c>
      <c r="U87" s="1069">
        <v>0</v>
      </c>
      <c r="V87" s="1069">
        <v>0</v>
      </c>
      <c r="W87" s="1068">
        <v>0</v>
      </c>
      <c r="X87" s="1070">
        <v>0</v>
      </c>
      <c r="Y87" s="1083" t="s">
        <v>963</v>
      </c>
      <c r="Z87" s="1084">
        <v>1.2</v>
      </c>
      <c r="AA87" s="1085" t="s">
        <v>41</v>
      </c>
      <c r="AB87" s="1086">
        <v>1.2</v>
      </c>
      <c r="AC87" s="1087">
        <v>1.5834183834421083</v>
      </c>
      <c r="AD87" s="1088">
        <v>0.04</v>
      </c>
      <c r="AE87" s="1088">
        <v>0.15</v>
      </c>
      <c r="AF87" s="1089">
        <v>1.77</v>
      </c>
      <c r="AG87" s="1089">
        <v>2.2000000000000002</v>
      </c>
      <c r="AH87" s="1088">
        <v>0.92</v>
      </c>
      <c r="AI87" s="1090">
        <v>0</v>
      </c>
      <c r="AJ87" s="1090">
        <v>3.04</v>
      </c>
      <c r="AK87" s="1090">
        <v>0.55000000000000004</v>
      </c>
      <c r="AL87" s="1090">
        <v>0</v>
      </c>
      <c r="AM87" s="1090">
        <v>0</v>
      </c>
      <c r="AN87" s="1088">
        <v>16.71</v>
      </c>
      <c r="AO87" s="1091">
        <v>0</v>
      </c>
      <c r="AP87" s="1242" t="s">
        <v>954</v>
      </c>
      <c r="AQ87" s="1244">
        <v>0</v>
      </c>
      <c r="AR87" s="1103">
        <v>0.4</v>
      </c>
      <c r="AS87" s="1104"/>
      <c r="AT87" s="1104"/>
      <c r="AU87" s="1105">
        <v>33.00000000029388</v>
      </c>
      <c r="AV87" s="1084">
        <v>1.4</v>
      </c>
      <c r="AW87" s="1085" t="s">
        <v>41</v>
      </c>
      <c r="AX87" s="1086">
        <v>1.4</v>
      </c>
      <c r="AY87" s="1068">
        <v>31.600000000293882</v>
      </c>
      <c r="AZ87" s="1106">
        <v>0.1</v>
      </c>
      <c r="BA87" s="1106"/>
      <c r="BB87" s="1068">
        <v>1.08</v>
      </c>
      <c r="BC87" s="1067">
        <v>6.39</v>
      </c>
      <c r="BD87" s="1107">
        <v>0</v>
      </c>
      <c r="BE87" s="1107"/>
      <c r="BF87" s="1107">
        <v>55.269999999999996</v>
      </c>
      <c r="BG87" s="1107">
        <v>5.72</v>
      </c>
      <c r="BH87" s="1069">
        <v>1.7734183834421082</v>
      </c>
      <c r="BI87" s="1069">
        <v>0</v>
      </c>
      <c r="BJ87" s="1069">
        <v>3.48</v>
      </c>
      <c r="BK87" s="1069">
        <v>0</v>
      </c>
      <c r="BL87" s="1108">
        <v>39.68</v>
      </c>
      <c r="BM87" s="421"/>
      <c r="BN87" s="422" t="s">
        <v>954</v>
      </c>
      <c r="BO87" s="861" t="s">
        <v>963</v>
      </c>
      <c r="BP87" s="424">
        <v>0.4</v>
      </c>
      <c r="BQ87" s="865" t="s">
        <v>305</v>
      </c>
      <c r="BR87" s="424">
        <v>33.00000000029388</v>
      </c>
      <c r="BS87" s="425">
        <v>1.5834183834421083</v>
      </c>
      <c r="BT87" s="425">
        <v>1.0302340467786095</v>
      </c>
      <c r="BU87" s="426"/>
    </row>
    <row r="88" spans="1:73" ht="14.25">
      <c r="A88" s="1242" t="s">
        <v>955</v>
      </c>
      <c r="B88" s="1243"/>
      <c r="C88" s="1244"/>
      <c r="D88" s="1061">
        <v>0.4</v>
      </c>
      <c r="E88" s="1062"/>
      <c r="F88" s="1063"/>
      <c r="G88" s="1064" t="s">
        <v>305</v>
      </c>
      <c r="H88" s="1065">
        <v>32.999999999843446</v>
      </c>
      <c r="I88" s="1065">
        <v>1</v>
      </c>
      <c r="J88" s="1065">
        <v>32.999999999843446</v>
      </c>
      <c r="K88" s="1066">
        <v>1.9411285258475246</v>
      </c>
      <c r="L88" s="1066">
        <v>1.0100000000000051</v>
      </c>
      <c r="M88" s="1067">
        <v>1.48</v>
      </c>
      <c r="N88" s="1068">
        <v>0.04</v>
      </c>
      <c r="O88" s="1068">
        <v>0.1</v>
      </c>
      <c r="P88" s="1067">
        <v>1.62</v>
      </c>
      <c r="Q88" s="1067">
        <v>1.08</v>
      </c>
      <c r="R88" s="1069">
        <v>0</v>
      </c>
      <c r="S88" s="1069">
        <v>53.46</v>
      </c>
      <c r="T88" s="1069">
        <v>4.28</v>
      </c>
      <c r="U88" s="1069">
        <v>0</v>
      </c>
      <c r="V88" s="1069">
        <v>0</v>
      </c>
      <c r="W88" s="1068">
        <v>139.91999999999999</v>
      </c>
      <c r="X88" s="1070">
        <v>0</v>
      </c>
      <c r="Y88" s="1083" t="s">
        <v>964</v>
      </c>
      <c r="Z88" s="1084">
        <v>1.2</v>
      </c>
      <c r="AA88" s="1085" t="s">
        <v>41</v>
      </c>
      <c r="AB88" s="1086">
        <v>1.2</v>
      </c>
      <c r="AC88" s="1087">
        <v>1.9411285258475246</v>
      </c>
      <c r="AD88" s="1088">
        <v>0.04</v>
      </c>
      <c r="AE88" s="1088">
        <v>0.15</v>
      </c>
      <c r="AF88" s="1089">
        <v>2.13</v>
      </c>
      <c r="AG88" s="1089">
        <v>2.2000000000000002</v>
      </c>
      <c r="AH88" s="1088">
        <v>0.92</v>
      </c>
      <c r="AI88" s="1090">
        <v>0</v>
      </c>
      <c r="AJ88" s="1090">
        <v>3.04</v>
      </c>
      <c r="AK88" s="1090">
        <v>1.28</v>
      </c>
      <c r="AL88" s="1090">
        <v>0</v>
      </c>
      <c r="AM88" s="1090">
        <v>0</v>
      </c>
      <c r="AN88" s="1088">
        <v>19.36</v>
      </c>
      <c r="AO88" s="1091">
        <v>0</v>
      </c>
      <c r="AP88" s="1242" t="s">
        <v>955</v>
      </c>
      <c r="AQ88" s="1244">
        <v>0</v>
      </c>
      <c r="AR88" s="1103">
        <v>0.4</v>
      </c>
      <c r="AS88" s="1104"/>
      <c r="AT88" s="1104"/>
      <c r="AU88" s="1105">
        <v>32.999999999843446</v>
      </c>
      <c r="AV88" s="1084">
        <v>1.4</v>
      </c>
      <c r="AW88" s="1085" t="s">
        <v>41</v>
      </c>
      <c r="AX88" s="1086">
        <v>1.4</v>
      </c>
      <c r="AY88" s="1068">
        <v>31.599999999843448</v>
      </c>
      <c r="AZ88" s="1106">
        <v>0.1</v>
      </c>
      <c r="BA88" s="1106"/>
      <c r="BB88" s="1068">
        <v>1.08</v>
      </c>
      <c r="BC88" s="1067">
        <v>6.39</v>
      </c>
      <c r="BD88" s="1107">
        <v>0</v>
      </c>
      <c r="BE88" s="1107"/>
      <c r="BF88" s="1107">
        <v>62.06</v>
      </c>
      <c r="BG88" s="1107">
        <v>5.72</v>
      </c>
      <c r="BH88" s="1069">
        <v>2.1311285258475245</v>
      </c>
      <c r="BI88" s="1069">
        <v>0</v>
      </c>
      <c r="BJ88" s="1069">
        <v>4.18</v>
      </c>
      <c r="BK88" s="1069">
        <v>0</v>
      </c>
      <c r="BL88" s="1108">
        <v>45.77</v>
      </c>
      <c r="BM88" s="421"/>
      <c r="BN88" s="422" t="s">
        <v>955</v>
      </c>
      <c r="BO88" s="861" t="s">
        <v>964</v>
      </c>
      <c r="BP88" s="424">
        <v>0.4</v>
      </c>
      <c r="BQ88" s="865" t="s">
        <v>305</v>
      </c>
      <c r="BR88" s="424">
        <v>32.999999999843446</v>
      </c>
      <c r="BS88" s="425">
        <v>1.9411285258475246</v>
      </c>
      <c r="BT88" s="425">
        <v>1.0100000000000051</v>
      </c>
      <c r="BU88" s="426"/>
    </row>
    <row r="89" spans="1:73" ht="14.25">
      <c r="A89" s="1242" t="s">
        <v>956</v>
      </c>
      <c r="B89" s="1243"/>
      <c r="C89" s="1244"/>
      <c r="D89" s="1061">
        <v>0.4</v>
      </c>
      <c r="E89" s="1062"/>
      <c r="F89" s="1063"/>
      <c r="G89" s="1064" t="s">
        <v>305</v>
      </c>
      <c r="H89" s="1065">
        <v>24.999999999914277</v>
      </c>
      <c r="I89" s="1065">
        <v>1</v>
      </c>
      <c r="J89" s="1065">
        <v>24.999999999914277</v>
      </c>
      <c r="K89" s="1066">
        <v>1.5445301519832029</v>
      </c>
      <c r="L89" s="1066">
        <v>1</v>
      </c>
      <c r="M89" s="1067">
        <v>1.27</v>
      </c>
      <c r="N89" s="1068">
        <v>0.04</v>
      </c>
      <c r="O89" s="1068">
        <v>0.1</v>
      </c>
      <c r="P89" s="1067">
        <v>1.4100000000000001</v>
      </c>
      <c r="Q89" s="1067">
        <v>1.08</v>
      </c>
      <c r="R89" s="1069">
        <v>38.07</v>
      </c>
      <c r="S89" s="1069">
        <v>0</v>
      </c>
      <c r="T89" s="1069">
        <v>0</v>
      </c>
      <c r="U89" s="1069">
        <v>0</v>
      </c>
      <c r="V89" s="1069">
        <v>0</v>
      </c>
      <c r="W89" s="1068">
        <v>0</v>
      </c>
      <c r="X89" s="1070">
        <v>0</v>
      </c>
      <c r="Y89" s="1083" t="s">
        <v>965</v>
      </c>
      <c r="Z89" s="1084">
        <v>1.2</v>
      </c>
      <c r="AA89" s="1085" t="s">
        <v>41</v>
      </c>
      <c r="AB89" s="1086">
        <v>1.2</v>
      </c>
      <c r="AC89" s="1087">
        <v>1.5445301519832029</v>
      </c>
      <c r="AD89" s="1088">
        <v>0.04</v>
      </c>
      <c r="AE89" s="1088">
        <v>0.15</v>
      </c>
      <c r="AF89" s="1089">
        <v>1.73</v>
      </c>
      <c r="AG89" s="1089">
        <v>2.2000000000000002</v>
      </c>
      <c r="AH89" s="1088">
        <v>0.92</v>
      </c>
      <c r="AI89" s="1090">
        <v>0</v>
      </c>
      <c r="AJ89" s="1090">
        <v>3.04</v>
      </c>
      <c r="AK89" s="1090">
        <v>0.47</v>
      </c>
      <c r="AL89" s="1090">
        <v>0</v>
      </c>
      <c r="AM89" s="1090">
        <v>0</v>
      </c>
      <c r="AN89" s="1088">
        <v>16.41</v>
      </c>
      <c r="AO89" s="1091">
        <v>0</v>
      </c>
      <c r="AP89" s="1242" t="s">
        <v>956</v>
      </c>
      <c r="AQ89" s="1244">
        <v>0</v>
      </c>
      <c r="AR89" s="1103">
        <v>0.4</v>
      </c>
      <c r="AS89" s="1104"/>
      <c r="AT89" s="1104"/>
      <c r="AU89" s="1105">
        <v>24.999999999914277</v>
      </c>
      <c r="AV89" s="1084">
        <v>1.4</v>
      </c>
      <c r="AW89" s="1085" t="s">
        <v>41</v>
      </c>
      <c r="AX89" s="1086">
        <v>1.4</v>
      </c>
      <c r="AY89" s="1068">
        <v>23.599999999914278</v>
      </c>
      <c r="AZ89" s="1106">
        <v>0.1</v>
      </c>
      <c r="BA89" s="1106"/>
      <c r="BB89" s="1068">
        <v>1.08</v>
      </c>
      <c r="BC89" s="1067">
        <v>4.7699999999999996</v>
      </c>
      <c r="BD89" s="1107">
        <v>0</v>
      </c>
      <c r="BE89" s="1107"/>
      <c r="BF89" s="1107">
        <v>41.58</v>
      </c>
      <c r="BG89" s="1107">
        <v>4.2699999999999996</v>
      </c>
      <c r="BH89" s="1069">
        <v>1.7345301519832028</v>
      </c>
      <c r="BI89" s="1069">
        <v>0</v>
      </c>
      <c r="BJ89" s="1069">
        <v>3.4</v>
      </c>
      <c r="BK89" s="1069">
        <v>0</v>
      </c>
      <c r="BL89" s="1108">
        <v>29.14</v>
      </c>
      <c r="BM89" s="421"/>
      <c r="BN89" s="422" t="s">
        <v>956</v>
      </c>
      <c r="BO89" s="861" t="s">
        <v>965</v>
      </c>
      <c r="BP89" s="424">
        <v>0.4</v>
      </c>
      <c r="BQ89" s="865" t="s">
        <v>305</v>
      </c>
      <c r="BR89" s="424">
        <v>24.999999999914277</v>
      </c>
      <c r="BS89" s="425">
        <v>1.5445301519832029</v>
      </c>
      <c r="BT89" s="425">
        <v>1</v>
      </c>
      <c r="BU89" s="426"/>
    </row>
    <row r="90" spans="1:73" ht="14.25">
      <c r="A90" s="1242" t="s">
        <v>957</v>
      </c>
      <c r="B90" s="1243"/>
      <c r="C90" s="1244"/>
      <c r="D90" s="1061">
        <v>0.4</v>
      </c>
      <c r="E90" s="1062"/>
      <c r="F90" s="1063"/>
      <c r="G90" s="1064" t="s">
        <v>306</v>
      </c>
      <c r="H90" s="1065">
        <v>24.999999999825</v>
      </c>
      <c r="I90" s="1065">
        <v>1</v>
      </c>
      <c r="J90" s="1065">
        <v>24.999999999825</v>
      </c>
      <c r="K90" s="1066">
        <v>2.2643192164699357</v>
      </c>
      <c r="L90" s="1066">
        <v>0.86913079742262056</v>
      </c>
      <c r="M90" s="1067">
        <v>1.57</v>
      </c>
      <c r="N90" s="1068">
        <v>0.04</v>
      </c>
      <c r="O90" s="1068">
        <v>0.1</v>
      </c>
      <c r="P90" s="1067">
        <v>1.7100000000000002</v>
      </c>
      <c r="Q90" s="1067">
        <v>1.08</v>
      </c>
      <c r="R90" s="1069">
        <v>0</v>
      </c>
      <c r="S90" s="1069">
        <v>40.5</v>
      </c>
      <c r="T90" s="1069">
        <v>5.67</v>
      </c>
      <c r="U90" s="1069">
        <v>0</v>
      </c>
      <c r="V90" s="1069">
        <v>0</v>
      </c>
      <c r="W90" s="1068">
        <v>110.5</v>
      </c>
      <c r="X90" s="1070">
        <v>0</v>
      </c>
      <c r="Y90" s="1083" t="s">
        <v>966</v>
      </c>
      <c r="Z90" s="1084">
        <v>1.2</v>
      </c>
      <c r="AA90" s="1085" t="s">
        <v>41</v>
      </c>
      <c r="AB90" s="1086">
        <v>1.2</v>
      </c>
      <c r="AC90" s="1087">
        <v>2.2643192164699357</v>
      </c>
      <c r="AD90" s="1088">
        <v>0.04</v>
      </c>
      <c r="AE90" s="1088">
        <v>0.15</v>
      </c>
      <c r="AF90" s="1089">
        <v>2.4500000000000002</v>
      </c>
      <c r="AG90" s="1089">
        <v>2.3000000000000003</v>
      </c>
      <c r="AH90" s="1088">
        <v>0.92</v>
      </c>
      <c r="AI90" s="1090">
        <v>0</v>
      </c>
      <c r="AJ90" s="1090">
        <v>3.17</v>
      </c>
      <c r="AK90" s="1090">
        <v>2.0099999999999998</v>
      </c>
      <c r="AL90" s="1090">
        <v>0</v>
      </c>
      <c r="AM90" s="1090">
        <v>0</v>
      </c>
      <c r="AN90" s="1088">
        <v>21.71</v>
      </c>
      <c r="AO90" s="1091">
        <v>0</v>
      </c>
      <c r="AP90" s="1242" t="s">
        <v>957</v>
      </c>
      <c r="AQ90" s="1244">
        <v>0</v>
      </c>
      <c r="AR90" s="1103">
        <v>0.4</v>
      </c>
      <c r="AS90" s="1104"/>
      <c r="AT90" s="1104"/>
      <c r="AU90" s="1105">
        <v>24.999999999825</v>
      </c>
      <c r="AV90" s="1084">
        <v>1.4</v>
      </c>
      <c r="AW90" s="1085" t="s">
        <v>41</v>
      </c>
      <c r="AX90" s="1086">
        <v>1.4</v>
      </c>
      <c r="AY90" s="1068">
        <v>23.599999999825002</v>
      </c>
      <c r="AZ90" s="1106">
        <v>0.1</v>
      </c>
      <c r="BA90" s="1106"/>
      <c r="BB90" s="1068">
        <v>1.08</v>
      </c>
      <c r="BC90" s="1067">
        <v>4.7699999999999996</v>
      </c>
      <c r="BD90" s="1107">
        <v>0</v>
      </c>
      <c r="BE90" s="1107"/>
      <c r="BF90" s="1107">
        <v>51.35</v>
      </c>
      <c r="BG90" s="1107">
        <v>4.2699999999999996</v>
      </c>
      <c r="BH90" s="1069">
        <v>2.35</v>
      </c>
      <c r="BI90" s="1069">
        <v>0.15431921646993585</v>
      </c>
      <c r="BJ90" s="1069">
        <v>4.6100000000000003</v>
      </c>
      <c r="BK90" s="1069">
        <v>0.1</v>
      </c>
      <c r="BL90" s="1108">
        <v>37.6</v>
      </c>
      <c r="BM90" s="421"/>
      <c r="BN90" s="422" t="s">
        <v>957</v>
      </c>
      <c r="BO90" s="861" t="s">
        <v>966</v>
      </c>
      <c r="BP90" s="424">
        <v>0.4</v>
      </c>
      <c r="BQ90" s="865" t="s">
        <v>306</v>
      </c>
      <c r="BR90" s="424">
        <v>24.999999999825</v>
      </c>
      <c r="BS90" s="425">
        <v>2.2643192164699357</v>
      </c>
      <c r="BT90" s="425">
        <v>0.86913079742262056</v>
      </c>
      <c r="BU90" s="426"/>
    </row>
    <row r="91" spans="1:73" ht="14.25">
      <c r="A91" s="1242" t="s">
        <v>958</v>
      </c>
      <c r="B91" s="1243"/>
      <c r="C91" s="1244"/>
      <c r="D91" s="1061">
        <v>0.4</v>
      </c>
      <c r="E91" s="1062"/>
      <c r="F91" s="1063"/>
      <c r="G91" s="1064" t="s">
        <v>306</v>
      </c>
      <c r="H91" s="1065">
        <v>24.999999999676916</v>
      </c>
      <c r="I91" s="1065">
        <v>1</v>
      </c>
      <c r="J91" s="1065">
        <v>24.999999999676916</v>
      </c>
      <c r="K91" s="1066">
        <v>1.4626192257146045</v>
      </c>
      <c r="L91" s="1066">
        <v>0.95567798025226836</v>
      </c>
      <c r="M91" s="1067">
        <v>1.21</v>
      </c>
      <c r="N91" s="1068">
        <v>0.04</v>
      </c>
      <c r="O91" s="1068">
        <v>0.1</v>
      </c>
      <c r="P91" s="1067">
        <v>1.35</v>
      </c>
      <c r="Q91" s="1067">
        <v>1.08</v>
      </c>
      <c r="R91" s="1069">
        <v>36.450000000000003</v>
      </c>
      <c r="S91" s="1069">
        <v>0</v>
      </c>
      <c r="T91" s="1069">
        <v>0</v>
      </c>
      <c r="U91" s="1069">
        <v>0</v>
      </c>
      <c r="V91" s="1069">
        <v>0</v>
      </c>
      <c r="W91" s="1068">
        <v>0</v>
      </c>
      <c r="X91" s="1070">
        <v>0</v>
      </c>
      <c r="Y91" s="1083" t="s">
        <v>967</v>
      </c>
      <c r="Z91" s="1084">
        <v>1.2</v>
      </c>
      <c r="AA91" s="1085" t="s">
        <v>41</v>
      </c>
      <c r="AB91" s="1086">
        <v>1.2</v>
      </c>
      <c r="AC91" s="1087">
        <v>1.4626192257146045</v>
      </c>
      <c r="AD91" s="1088">
        <v>0.04</v>
      </c>
      <c r="AE91" s="1088">
        <v>0.15</v>
      </c>
      <c r="AF91" s="1089">
        <v>1.65</v>
      </c>
      <c r="AG91" s="1089">
        <v>2.2000000000000002</v>
      </c>
      <c r="AH91" s="1088">
        <v>0.92</v>
      </c>
      <c r="AI91" s="1090">
        <v>0</v>
      </c>
      <c r="AJ91" s="1090">
        <v>3.04</v>
      </c>
      <c r="AK91" s="1090">
        <v>0.3</v>
      </c>
      <c r="AL91" s="1090">
        <v>0</v>
      </c>
      <c r="AM91" s="1090">
        <v>0</v>
      </c>
      <c r="AN91" s="1088">
        <v>15.82</v>
      </c>
      <c r="AO91" s="1091">
        <v>0</v>
      </c>
      <c r="AP91" s="1242" t="s">
        <v>958</v>
      </c>
      <c r="AQ91" s="1244">
        <v>0</v>
      </c>
      <c r="AR91" s="1103">
        <v>0.4</v>
      </c>
      <c r="AS91" s="1104"/>
      <c r="AT91" s="1104"/>
      <c r="AU91" s="1105">
        <v>24.999999999676916</v>
      </c>
      <c r="AV91" s="1084">
        <v>1.4</v>
      </c>
      <c r="AW91" s="1085" t="s">
        <v>41</v>
      </c>
      <c r="AX91" s="1086">
        <v>1.4</v>
      </c>
      <c r="AY91" s="1068">
        <v>23.599999999676918</v>
      </c>
      <c r="AZ91" s="1106">
        <v>0.1</v>
      </c>
      <c r="BA91" s="1106"/>
      <c r="BB91" s="1068">
        <v>1.08</v>
      </c>
      <c r="BC91" s="1067">
        <v>4.7699999999999996</v>
      </c>
      <c r="BD91" s="1107">
        <v>0</v>
      </c>
      <c r="BE91" s="1107"/>
      <c r="BF91" s="1107">
        <v>39.79</v>
      </c>
      <c r="BG91" s="1107">
        <v>4.2699999999999996</v>
      </c>
      <c r="BH91" s="1069">
        <v>1.6526192257146044</v>
      </c>
      <c r="BI91" s="1069">
        <v>0</v>
      </c>
      <c r="BJ91" s="1069">
        <v>3.24</v>
      </c>
      <c r="BK91" s="1069">
        <v>0</v>
      </c>
      <c r="BL91" s="1108">
        <v>27.51</v>
      </c>
      <c r="BM91" s="421"/>
      <c r="BN91" s="422" t="s">
        <v>958</v>
      </c>
      <c r="BO91" s="861" t="s">
        <v>967</v>
      </c>
      <c r="BP91" s="424">
        <v>0.4</v>
      </c>
      <c r="BQ91" s="865" t="s">
        <v>306</v>
      </c>
      <c r="BR91" s="424">
        <v>24.999999999676916</v>
      </c>
      <c r="BS91" s="425">
        <v>1.4626192257146045</v>
      </c>
      <c r="BT91" s="425">
        <v>0.95567798025226836</v>
      </c>
      <c r="BU91" s="426"/>
    </row>
    <row r="92" spans="1:73" ht="14.25">
      <c r="A92" s="1242" t="s">
        <v>959</v>
      </c>
      <c r="B92" s="1243"/>
      <c r="C92" s="1244"/>
      <c r="D92" s="1061">
        <v>0.6</v>
      </c>
      <c r="E92" s="1062"/>
      <c r="F92" s="1063"/>
      <c r="G92" s="1064" t="s">
        <v>306</v>
      </c>
      <c r="H92" s="1065">
        <v>27.373141420806405</v>
      </c>
      <c r="I92" s="1065">
        <v>1</v>
      </c>
      <c r="J92" s="1065">
        <v>27.373141420806405</v>
      </c>
      <c r="K92" s="1066">
        <v>1.1706779802522647</v>
      </c>
      <c r="L92" s="1066">
        <v>1.160737398013012</v>
      </c>
      <c r="M92" s="1067">
        <v>1.17</v>
      </c>
      <c r="N92" s="1068">
        <v>0.06</v>
      </c>
      <c r="O92" s="1068">
        <v>0.12</v>
      </c>
      <c r="P92" s="1067">
        <v>1.35</v>
      </c>
      <c r="Q92" s="1067">
        <v>1.3199999999999998</v>
      </c>
      <c r="R92" s="1069">
        <v>48.78</v>
      </c>
      <c r="S92" s="1069">
        <v>0</v>
      </c>
      <c r="T92" s="1069">
        <v>0</v>
      </c>
      <c r="U92" s="1069">
        <v>0</v>
      </c>
      <c r="V92" s="1069">
        <v>0</v>
      </c>
      <c r="W92" s="1068">
        <v>0</v>
      </c>
      <c r="X92" s="1070">
        <v>0</v>
      </c>
      <c r="Y92" s="1083" t="s">
        <v>968</v>
      </c>
      <c r="Z92" s="1084">
        <v>1.2</v>
      </c>
      <c r="AA92" s="1085" t="s">
        <v>41</v>
      </c>
      <c r="AB92" s="1086">
        <v>1.2</v>
      </c>
      <c r="AC92" s="1087">
        <v>1.1706779802522647</v>
      </c>
      <c r="AD92" s="1088">
        <v>0.06</v>
      </c>
      <c r="AE92" s="1088">
        <v>0.15</v>
      </c>
      <c r="AF92" s="1089">
        <v>1.38</v>
      </c>
      <c r="AG92" s="1089">
        <v>2.2000000000000002</v>
      </c>
      <c r="AH92" s="1088">
        <v>0.68</v>
      </c>
      <c r="AI92" s="1090">
        <v>2.06</v>
      </c>
      <c r="AJ92" s="1090">
        <v>0</v>
      </c>
      <c r="AK92" s="1090">
        <v>0</v>
      </c>
      <c r="AL92" s="1090">
        <v>0</v>
      </c>
      <c r="AM92" s="1090">
        <v>0</v>
      </c>
      <c r="AN92" s="1088">
        <v>0</v>
      </c>
      <c r="AO92" s="1091">
        <v>0</v>
      </c>
      <c r="AP92" s="1242" t="s">
        <v>959</v>
      </c>
      <c r="AQ92" s="1244">
        <v>0</v>
      </c>
      <c r="AR92" s="1103">
        <v>0.6</v>
      </c>
      <c r="AS92" s="1104"/>
      <c r="AT92" s="1104"/>
      <c r="AU92" s="1105">
        <v>27.373141420806405</v>
      </c>
      <c r="AV92" s="1084">
        <v>1.4</v>
      </c>
      <c r="AW92" s="1085" t="s">
        <v>41</v>
      </c>
      <c r="AX92" s="1086">
        <v>1.4</v>
      </c>
      <c r="AY92" s="1068">
        <v>25.973141420806407</v>
      </c>
      <c r="AZ92" s="1106">
        <v>0.12</v>
      </c>
      <c r="BA92" s="1106"/>
      <c r="BB92" s="1068">
        <v>1.3199999999999998</v>
      </c>
      <c r="BC92" s="1067">
        <v>8.2200000000000006</v>
      </c>
      <c r="BD92" s="1107">
        <v>0</v>
      </c>
      <c r="BE92" s="1107"/>
      <c r="BF92" s="1107">
        <v>50.84</v>
      </c>
      <c r="BG92" s="1107">
        <v>10.57</v>
      </c>
      <c r="BH92" s="1069">
        <v>1.3806779802522646</v>
      </c>
      <c r="BI92" s="1069">
        <v>0</v>
      </c>
      <c r="BJ92" s="1069">
        <v>2.71</v>
      </c>
      <c r="BK92" s="1069">
        <v>0</v>
      </c>
      <c r="BL92" s="1108">
        <v>29.34</v>
      </c>
      <c r="BM92" s="421"/>
      <c r="BN92" s="422" t="s">
        <v>959</v>
      </c>
      <c r="BO92" s="861" t="s">
        <v>968</v>
      </c>
      <c r="BP92" s="424">
        <v>0.6</v>
      </c>
      <c r="BQ92" s="865" t="s">
        <v>306</v>
      </c>
      <c r="BR92" s="424">
        <v>27.373141420806405</v>
      </c>
      <c r="BS92" s="425">
        <v>1.1706779802522647</v>
      </c>
      <c r="BT92" s="425">
        <v>1.160737398013012</v>
      </c>
      <c r="BU92" s="426"/>
    </row>
    <row r="93" spans="1:73" ht="14.25">
      <c r="A93" s="1242" t="s">
        <v>960</v>
      </c>
      <c r="B93" s="1243"/>
      <c r="C93" s="1244"/>
      <c r="D93" s="1061">
        <v>0.6</v>
      </c>
      <c r="E93" s="1062"/>
      <c r="F93" s="1063"/>
      <c r="G93" s="1064" t="s">
        <v>306</v>
      </c>
      <c r="H93" s="1065">
        <v>5.9999999998954499</v>
      </c>
      <c r="I93" s="1065">
        <v>1</v>
      </c>
      <c r="J93" s="1065">
        <v>5.9999999998954499</v>
      </c>
      <c r="K93" s="1066">
        <v>1.2982222527728453</v>
      </c>
      <c r="L93" s="1066">
        <v>1</v>
      </c>
      <c r="M93" s="1067">
        <v>1.1499999999999999</v>
      </c>
      <c r="N93" s="1068">
        <v>0.06</v>
      </c>
      <c r="O93" s="1068">
        <v>0.12</v>
      </c>
      <c r="P93" s="1067">
        <v>1.33</v>
      </c>
      <c r="Q93" s="1067">
        <v>1.3199999999999998</v>
      </c>
      <c r="R93" s="1069">
        <v>10.53</v>
      </c>
      <c r="S93" s="1069">
        <v>0</v>
      </c>
      <c r="T93" s="1069">
        <v>0</v>
      </c>
      <c r="U93" s="1069">
        <v>0</v>
      </c>
      <c r="V93" s="1069">
        <v>0</v>
      </c>
      <c r="W93" s="1068">
        <v>0</v>
      </c>
      <c r="X93" s="1070">
        <v>0</v>
      </c>
      <c r="Y93" s="1083" t="s">
        <v>969</v>
      </c>
      <c r="Z93" s="1084">
        <v>1.2</v>
      </c>
      <c r="AA93" s="1085" t="s">
        <v>41</v>
      </c>
      <c r="AB93" s="1086">
        <v>1.2</v>
      </c>
      <c r="AC93" s="1087">
        <v>1.2982222527728453</v>
      </c>
      <c r="AD93" s="1088">
        <v>0.06</v>
      </c>
      <c r="AE93" s="1088">
        <v>0.15</v>
      </c>
      <c r="AF93" s="1089">
        <v>1.51</v>
      </c>
      <c r="AG93" s="1089">
        <v>2.2000000000000002</v>
      </c>
      <c r="AH93" s="1088">
        <v>0.68</v>
      </c>
      <c r="AI93" s="1090">
        <v>0</v>
      </c>
      <c r="AJ93" s="1090">
        <v>2.2400000000000002</v>
      </c>
      <c r="AK93" s="1090">
        <v>0.01</v>
      </c>
      <c r="AL93" s="1090">
        <v>0</v>
      </c>
      <c r="AM93" s="1090">
        <v>0</v>
      </c>
      <c r="AN93" s="1088">
        <v>10.93</v>
      </c>
      <c r="AO93" s="1091">
        <v>0</v>
      </c>
      <c r="AP93" s="1242" t="s">
        <v>960</v>
      </c>
      <c r="AQ93" s="1244">
        <v>0</v>
      </c>
      <c r="AR93" s="1103">
        <v>0.6</v>
      </c>
      <c r="AS93" s="1104"/>
      <c r="AT93" s="1104"/>
      <c r="AU93" s="1105">
        <v>5.9999999998954499</v>
      </c>
      <c r="AV93" s="1084">
        <v>1.4</v>
      </c>
      <c r="AW93" s="1085" t="s">
        <v>41</v>
      </c>
      <c r="AX93" s="1086">
        <v>1.4</v>
      </c>
      <c r="AY93" s="1068">
        <v>4.5999999998954504</v>
      </c>
      <c r="AZ93" s="1106">
        <v>0.12</v>
      </c>
      <c r="BA93" s="1106"/>
      <c r="BB93" s="1068">
        <v>1.3199999999999998</v>
      </c>
      <c r="BC93" s="1067">
        <v>1.46</v>
      </c>
      <c r="BD93" s="1107">
        <v>0</v>
      </c>
      <c r="BE93" s="1107"/>
      <c r="BF93" s="1107">
        <v>12.78</v>
      </c>
      <c r="BG93" s="1107">
        <v>1.87</v>
      </c>
      <c r="BH93" s="1069">
        <v>1.5082222527728453</v>
      </c>
      <c r="BI93" s="1069">
        <v>0</v>
      </c>
      <c r="BJ93" s="1069">
        <v>2.96</v>
      </c>
      <c r="BK93" s="1069">
        <v>0</v>
      </c>
      <c r="BL93" s="1108">
        <v>6.49</v>
      </c>
      <c r="BM93" s="421"/>
      <c r="BN93" s="422" t="s">
        <v>960</v>
      </c>
      <c r="BO93" s="861" t="s">
        <v>969</v>
      </c>
      <c r="BP93" s="424">
        <v>0.6</v>
      </c>
      <c r="BQ93" s="865" t="s">
        <v>306</v>
      </c>
      <c r="BR93" s="424">
        <v>5.9999999998954499</v>
      </c>
      <c r="BS93" s="425">
        <v>1.2982222527728453</v>
      </c>
      <c r="BT93" s="425">
        <v>1</v>
      </c>
      <c r="BU93" s="426"/>
    </row>
    <row r="94" spans="1:73" ht="14.25">
      <c r="A94" s="1240"/>
      <c r="B94" s="1241"/>
      <c r="C94" s="1241"/>
      <c r="D94" s="866"/>
      <c r="E94" s="866"/>
      <c r="F94" s="866"/>
      <c r="G94" s="867"/>
      <c r="H94" s="868"/>
      <c r="I94" s="868"/>
      <c r="J94" s="868"/>
      <c r="K94" s="869"/>
      <c r="L94" s="869"/>
      <c r="M94" s="870"/>
      <c r="N94" s="871"/>
      <c r="O94" s="871"/>
      <c r="P94" s="870"/>
      <c r="Q94" s="870"/>
      <c r="R94" s="872"/>
      <c r="S94" s="872"/>
      <c r="T94" s="872"/>
      <c r="U94" s="872"/>
      <c r="V94" s="872"/>
      <c r="W94" s="871"/>
      <c r="X94" s="1071"/>
      <c r="Y94" s="987"/>
      <c r="Z94" s="873"/>
      <c r="AA94" s="874"/>
      <c r="AB94" s="873"/>
      <c r="AC94" s="875"/>
      <c r="AD94" s="874"/>
      <c r="AE94" s="874"/>
      <c r="AF94" s="876"/>
      <c r="AG94" s="876"/>
      <c r="AH94" s="874"/>
      <c r="AI94" s="877"/>
      <c r="AJ94" s="877"/>
      <c r="AK94" s="877"/>
      <c r="AL94" s="877"/>
      <c r="AM94" s="877"/>
      <c r="AN94" s="874"/>
      <c r="AO94" s="1092"/>
      <c r="AP94" s="1240"/>
      <c r="AQ94" s="1241"/>
      <c r="AR94" s="878"/>
      <c r="AS94" s="878"/>
      <c r="AT94" s="878"/>
      <c r="AU94" s="879"/>
      <c r="AV94" s="873"/>
      <c r="AW94" s="874"/>
      <c r="AX94" s="873"/>
      <c r="AY94" s="871"/>
      <c r="AZ94" s="880"/>
      <c r="BA94" s="880"/>
      <c r="BB94" s="871"/>
      <c r="BC94" s="870"/>
      <c r="BD94" s="870"/>
      <c r="BE94" s="870"/>
      <c r="BF94" s="870"/>
      <c r="BG94" s="870"/>
      <c r="BH94" s="872"/>
      <c r="BI94" s="872"/>
      <c r="BJ94" s="872"/>
      <c r="BK94" s="872"/>
      <c r="BL94" s="1109"/>
      <c r="BM94" s="881"/>
      <c r="BN94" s="882"/>
      <c r="BO94" s="883"/>
      <c r="BP94" s="884"/>
      <c r="BQ94" s="884"/>
      <c r="BR94" s="884"/>
      <c r="BS94" s="885"/>
      <c r="BT94" s="885"/>
      <c r="BU94" s="886"/>
    </row>
    <row r="95" spans="1:73" ht="14.25">
      <c r="A95" s="907" t="s">
        <v>889</v>
      </c>
      <c r="B95" s="387"/>
      <c r="C95" s="389"/>
      <c r="D95" s="389"/>
      <c r="E95" s="389"/>
      <c r="F95" s="389"/>
      <c r="G95" s="389"/>
      <c r="H95" s="389"/>
      <c r="I95" s="389"/>
      <c r="J95" s="389"/>
      <c r="K95" s="389"/>
      <c r="L95" s="389"/>
      <c r="M95" s="389"/>
      <c r="N95" s="389"/>
      <c r="O95" s="389"/>
      <c r="P95" s="389"/>
      <c r="Q95" s="389"/>
      <c r="R95" s="389"/>
      <c r="S95" s="389"/>
      <c r="T95" s="389"/>
      <c r="U95" s="389"/>
      <c r="V95" s="389"/>
      <c r="W95" s="389"/>
      <c r="X95" s="1058"/>
      <c r="Y95" s="807" t="s">
        <v>889</v>
      </c>
      <c r="Z95" s="405"/>
      <c r="AA95" s="405"/>
      <c r="AB95" s="405"/>
      <c r="AC95" s="406"/>
      <c r="AD95" s="407"/>
      <c r="AE95" s="407"/>
      <c r="AF95" s="406"/>
      <c r="AG95" s="406"/>
      <c r="AH95" s="406"/>
      <c r="AI95" s="409"/>
      <c r="AJ95" s="409"/>
      <c r="AK95" s="409"/>
      <c r="AL95" s="409"/>
      <c r="AM95" s="409"/>
      <c r="AN95" s="407"/>
      <c r="AO95" s="1082"/>
      <c r="AP95" s="807" t="s">
        <v>889</v>
      </c>
      <c r="AQ95" s="413"/>
      <c r="AR95" s="405"/>
      <c r="AS95" s="405"/>
      <c r="AT95" s="405"/>
      <c r="AU95" s="408"/>
      <c r="AV95" s="405"/>
      <c r="AW95" s="405"/>
      <c r="AX95" s="405"/>
      <c r="AY95" s="407"/>
      <c r="AZ95" s="407"/>
      <c r="BA95" s="407"/>
      <c r="BB95" s="407"/>
      <c r="BC95" s="406"/>
      <c r="BD95" s="406"/>
      <c r="BE95" s="406"/>
      <c r="BF95" s="406"/>
      <c r="BG95" s="406"/>
      <c r="BH95" s="406"/>
      <c r="BI95" s="406"/>
      <c r="BJ95" s="406"/>
      <c r="BK95" s="406"/>
      <c r="BL95" s="1102"/>
      <c r="BM95" s="421"/>
      <c r="BN95" s="911"/>
      <c r="BO95" s="912"/>
      <c r="BP95" s="912"/>
      <c r="BQ95" s="912"/>
      <c r="BR95" s="912"/>
      <c r="BS95" s="912"/>
      <c r="BT95" s="912"/>
      <c r="BU95" s="913"/>
    </row>
    <row r="96" spans="1:73" ht="14.25">
      <c r="A96" s="1245"/>
      <c r="B96" s="1246"/>
      <c r="C96" s="1246"/>
      <c r="D96" s="887"/>
      <c r="E96" s="887"/>
      <c r="F96" s="887"/>
      <c r="G96" s="888"/>
      <c r="H96" s="889"/>
      <c r="I96" s="889"/>
      <c r="J96" s="889"/>
      <c r="K96" s="890"/>
      <c r="L96" s="890"/>
      <c r="M96" s="891"/>
      <c r="N96" s="892"/>
      <c r="O96" s="892"/>
      <c r="P96" s="891"/>
      <c r="Q96" s="891"/>
      <c r="R96" s="893"/>
      <c r="S96" s="893"/>
      <c r="T96" s="893"/>
      <c r="U96" s="893"/>
      <c r="V96" s="893"/>
      <c r="W96" s="892"/>
      <c r="X96" s="1072"/>
      <c r="Y96" s="989"/>
      <c r="Z96" s="894"/>
      <c r="AA96" s="895"/>
      <c r="AB96" s="894"/>
      <c r="AC96" s="896"/>
      <c r="AD96" s="895"/>
      <c r="AE96" s="895"/>
      <c r="AF96" s="897"/>
      <c r="AG96" s="897"/>
      <c r="AH96" s="895"/>
      <c r="AI96" s="898"/>
      <c r="AJ96" s="898"/>
      <c r="AK96" s="898"/>
      <c r="AL96" s="898"/>
      <c r="AM96" s="898"/>
      <c r="AN96" s="895"/>
      <c r="AO96" s="1093"/>
      <c r="AP96" s="1245"/>
      <c r="AQ96" s="1246"/>
      <c r="AR96" s="899"/>
      <c r="AS96" s="899"/>
      <c r="AT96" s="899"/>
      <c r="AU96" s="900"/>
      <c r="AV96" s="894"/>
      <c r="AW96" s="895"/>
      <c r="AX96" s="894"/>
      <c r="AY96" s="892"/>
      <c r="AZ96" s="901"/>
      <c r="BA96" s="901"/>
      <c r="BB96" s="892"/>
      <c r="BC96" s="891"/>
      <c r="BD96" s="891"/>
      <c r="BE96" s="891"/>
      <c r="BF96" s="891"/>
      <c r="BG96" s="891"/>
      <c r="BH96" s="893"/>
      <c r="BI96" s="893"/>
      <c r="BJ96" s="893"/>
      <c r="BK96" s="893"/>
      <c r="BL96" s="1110"/>
      <c r="BM96" s="881"/>
      <c r="BN96" s="902"/>
      <c r="BO96" s="903"/>
      <c r="BP96" s="904"/>
      <c r="BQ96" s="904"/>
      <c r="BR96" s="904"/>
      <c r="BS96" s="905"/>
      <c r="BT96" s="905"/>
      <c r="BU96" s="906"/>
    </row>
    <row r="97" spans="1:73" ht="14.25">
      <c r="A97" s="1242" t="s">
        <v>1265</v>
      </c>
      <c r="B97" s="1243"/>
      <c r="C97" s="1244"/>
      <c r="D97" s="1061">
        <v>0.4</v>
      </c>
      <c r="E97" s="1062"/>
      <c r="F97" s="1063"/>
      <c r="G97" s="1064" t="s">
        <v>305</v>
      </c>
      <c r="H97" s="1065">
        <v>36.999999999652381</v>
      </c>
      <c r="I97" s="1065">
        <v>1</v>
      </c>
      <c r="J97" s="1065">
        <v>36.999999999652381</v>
      </c>
      <c r="K97" s="1066">
        <v>1</v>
      </c>
      <c r="L97" s="1066">
        <v>1</v>
      </c>
      <c r="M97" s="1067">
        <v>1</v>
      </c>
      <c r="N97" s="1068">
        <v>0.04</v>
      </c>
      <c r="O97" s="1068">
        <v>0.1</v>
      </c>
      <c r="P97" s="1067">
        <v>1.1400000000000001</v>
      </c>
      <c r="Q97" s="1067">
        <v>1.08</v>
      </c>
      <c r="R97" s="1069">
        <v>45.55</v>
      </c>
      <c r="S97" s="1069">
        <v>0</v>
      </c>
      <c r="T97" s="1069">
        <v>0</v>
      </c>
      <c r="U97" s="1069">
        <v>0</v>
      </c>
      <c r="V97" s="1069">
        <v>0</v>
      </c>
      <c r="W97" s="1068">
        <v>0</v>
      </c>
      <c r="X97" s="1070">
        <v>0</v>
      </c>
      <c r="Y97" s="1083" t="s">
        <v>1280</v>
      </c>
      <c r="Z97" s="1084">
        <v>1.2</v>
      </c>
      <c r="AA97" s="1085" t="s">
        <v>41</v>
      </c>
      <c r="AB97" s="1086">
        <v>1.2</v>
      </c>
      <c r="AC97" s="1087">
        <v>1</v>
      </c>
      <c r="AD97" s="1088">
        <v>0.04</v>
      </c>
      <c r="AE97" s="1088">
        <v>0.15</v>
      </c>
      <c r="AF97" s="1089">
        <v>1.19</v>
      </c>
      <c r="AG97" s="1089">
        <v>2.2000000000000002</v>
      </c>
      <c r="AH97" s="1088">
        <v>0.92</v>
      </c>
      <c r="AI97" s="1090">
        <v>2.41</v>
      </c>
      <c r="AJ97" s="1090">
        <v>0</v>
      </c>
      <c r="AK97" s="1090">
        <v>0</v>
      </c>
      <c r="AL97" s="1090">
        <v>0</v>
      </c>
      <c r="AM97" s="1090">
        <v>0</v>
      </c>
      <c r="AN97" s="1088">
        <v>0</v>
      </c>
      <c r="AO97" s="1091">
        <v>0</v>
      </c>
      <c r="AP97" s="1242" t="s">
        <v>1265</v>
      </c>
      <c r="AQ97" s="1244">
        <v>0</v>
      </c>
      <c r="AR97" s="1103">
        <v>0.4</v>
      </c>
      <c r="AS97" s="1104"/>
      <c r="AT97" s="1104"/>
      <c r="AU97" s="1105">
        <v>36.999999999652381</v>
      </c>
      <c r="AV97" s="1084">
        <v>1.4</v>
      </c>
      <c r="AW97" s="1085" t="s">
        <v>41</v>
      </c>
      <c r="AX97" s="1086">
        <v>1.4</v>
      </c>
      <c r="AY97" s="1068">
        <v>35.599999999652383</v>
      </c>
      <c r="AZ97" s="1106">
        <v>0.1</v>
      </c>
      <c r="BA97" s="1106"/>
      <c r="BB97" s="1068">
        <v>1.08</v>
      </c>
      <c r="BC97" s="1067">
        <v>7.2</v>
      </c>
      <c r="BD97" s="1107">
        <v>0</v>
      </c>
      <c r="BE97" s="1107"/>
      <c r="BF97" s="1107">
        <v>47.959999999999994</v>
      </c>
      <c r="BG97" s="1107">
        <v>6.44</v>
      </c>
      <c r="BH97" s="1069">
        <v>1.19</v>
      </c>
      <c r="BI97" s="1069">
        <v>0</v>
      </c>
      <c r="BJ97" s="1069">
        <v>2.33</v>
      </c>
      <c r="BK97" s="1069">
        <v>0</v>
      </c>
      <c r="BL97" s="1108">
        <v>31.99</v>
      </c>
      <c r="BM97" s="421"/>
      <c r="BN97" s="422" t="s">
        <v>1265</v>
      </c>
      <c r="BO97" s="861" t="s">
        <v>1280</v>
      </c>
      <c r="BP97" s="424">
        <v>0.4</v>
      </c>
      <c r="BQ97" s="865" t="s">
        <v>305</v>
      </c>
      <c r="BR97" s="424">
        <v>36.999999999652381</v>
      </c>
      <c r="BS97" s="425">
        <v>1</v>
      </c>
      <c r="BT97" s="425">
        <v>1</v>
      </c>
      <c r="BU97" s="426"/>
    </row>
    <row r="98" spans="1:73" ht="14.25">
      <c r="A98" s="1242" t="s">
        <v>1266</v>
      </c>
      <c r="B98" s="1243"/>
      <c r="C98" s="1244"/>
      <c r="D98" s="1061">
        <v>0.4</v>
      </c>
      <c r="E98" s="1062"/>
      <c r="F98" s="1063"/>
      <c r="G98" s="1064" t="s">
        <v>306</v>
      </c>
      <c r="H98" s="1065">
        <v>36.999999999930338</v>
      </c>
      <c r="I98" s="1065">
        <v>1</v>
      </c>
      <c r="J98" s="1065">
        <v>36.999999999930338</v>
      </c>
      <c r="K98" s="1066">
        <v>1</v>
      </c>
      <c r="L98" s="1066">
        <v>1</v>
      </c>
      <c r="M98" s="1067">
        <v>1</v>
      </c>
      <c r="N98" s="1068">
        <v>0.04</v>
      </c>
      <c r="O98" s="1068">
        <v>0.1</v>
      </c>
      <c r="P98" s="1067">
        <v>1.1400000000000001</v>
      </c>
      <c r="Q98" s="1067">
        <v>1.08</v>
      </c>
      <c r="R98" s="1069">
        <v>45.55</v>
      </c>
      <c r="S98" s="1069">
        <v>0</v>
      </c>
      <c r="T98" s="1069">
        <v>0</v>
      </c>
      <c r="U98" s="1069">
        <v>0</v>
      </c>
      <c r="V98" s="1069">
        <v>0</v>
      </c>
      <c r="W98" s="1068">
        <v>0</v>
      </c>
      <c r="X98" s="1070">
        <v>0</v>
      </c>
      <c r="Y98" s="1083" t="s">
        <v>1281</v>
      </c>
      <c r="Z98" s="1084">
        <v>1.2</v>
      </c>
      <c r="AA98" s="1085" t="s">
        <v>41</v>
      </c>
      <c r="AB98" s="1086">
        <v>1.2</v>
      </c>
      <c r="AC98" s="1087">
        <v>1</v>
      </c>
      <c r="AD98" s="1088">
        <v>0.04</v>
      </c>
      <c r="AE98" s="1088">
        <v>0.15</v>
      </c>
      <c r="AF98" s="1089">
        <v>1.19</v>
      </c>
      <c r="AG98" s="1089">
        <v>2.2000000000000002</v>
      </c>
      <c r="AH98" s="1088">
        <v>0.92</v>
      </c>
      <c r="AI98" s="1090">
        <v>2.41</v>
      </c>
      <c r="AJ98" s="1090">
        <v>0</v>
      </c>
      <c r="AK98" s="1090">
        <v>0</v>
      </c>
      <c r="AL98" s="1090">
        <v>0</v>
      </c>
      <c r="AM98" s="1090">
        <v>0</v>
      </c>
      <c r="AN98" s="1088">
        <v>0</v>
      </c>
      <c r="AO98" s="1091">
        <v>0</v>
      </c>
      <c r="AP98" s="1242" t="s">
        <v>1266</v>
      </c>
      <c r="AQ98" s="1244">
        <v>0</v>
      </c>
      <c r="AR98" s="1103">
        <v>0.4</v>
      </c>
      <c r="AS98" s="1104"/>
      <c r="AT98" s="1104"/>
      <c r="AU98" s="1105">
        <v>36.999999999930338</v>
      </c>
      <c r="AV98" s="1084">
        <v>1.4</v>
      </c>
      <c r="AW98" s="1085" t="s">
        <v>41</v>
      </c>
      <c r="AX98" s="1086">
        <v>1.4</v>
      </c>
      <c r="AY98" s="1068">
        <v>35.59999999993034</v>
      </c>
      <c r="AZ98" s="1106">
        <v>0.1</v>
      </c>
      <c r="BA98" s="1106"/>
      <c r="BB98" s="1068">
        <v>1.08</v>
      </c>
      <c r="BC98" s="1067">
        <v>7.2</v>
      </c>
      <c r="BD98" s="1107">
        <v>0</v>
      </c>
      <c r="BE98" s="1107"/>
      <c r="BF98" s="1107">
        <v>47.959999999999994</v>
      </c>
      <c r="BG98" s="1107">
        <v>6.44</v>
      </c>
      <c r="BH98" s="1069">
        <v>1.19</v>
      </c>
      <c r="BI98" s="1069">
        <v>0</v>
      </c>
      <c r="BJ98" s="1069">
        <v>2.33</v>
      </c>
      <c r="BK98" s="1069">
        <v>0</v>
      </c>
      <c r="BL98" s="1108">
        <v>31.99</v>
      </c>
      <c r="BM98" s="421"/>
      <c r="BN98" s="422" t="s">
        <v>1266</v>
      </c>
      <c r="BO98" s="861" t="s">
        <v>1281</v>
      </c>
      <c r="BP98" s="424">
        <v>0.4</v>
      </c>
      <c r="BQ98" s="865" t="s">
        <v>306</v>
      </c>
      <c r="BR98" s="424">
        <v>36.999999999930338</v>
      </c>
      <c r="BS98" s="425">
        <v>1</v>
      </c>
      <c r="BT98" s="425">
        <v>1</v>
      </c>
      <c r="BU98" s="426"/>
    </row>
    <row r="99" spans="1:73" ht="14.25">
      <c r="A99" s="1242" t="s">
        <v>1267</v>
      </c>
      <c r="B99" s="1243"/>
      <c r="C99" s="1244"/>
      <c r="D99" s="1061">
        <v>0.4</v>
      </c>
      <c r="E99" s="1062"/>
      <c r="F99" s="1063"/>
      <c r="G99" s="1064" t="s">
        <v>306</v>
      </c>
      <c r="H99" s="1065">
        <v>36.000000000394415</v>
      </c>
      <c r="I99" s="1065">
        <v>1</v>
      </c>
      <c r="J99" s="1065">
        <v>36.000000000394415</v>
      </c>
      <c r="K99" s="1066">
        <v>1</v>
      </c>
      <c r="L99" s="1066">
        <v>1</v>
      </c>
      <c r="M99" s="1067">
        <v>1</v>
      </c>
      <c r="N99" s="1068">
        <v>0.04</v>
      </c>
      <c r="O99" s="1068">
        <v>0.1</v>
      </c>
      <c r="P99" s="1067">
        <v>1.1400000000000001</v>
      </c>
      <c r="Q99" s="1067">
        <v>1.08</v>
      </c>
      <c r="R99" s="1069">
        <v>44.32</v>
      </c>
      <c r="S99" s="1069">
        <v>0</v>
      </c>
      <c r="T99" s="1069">
        <v>0</v>
      </c>
      <c r="U99" s="1069">
        <v>0</v>
      </c>
      <c r="V99" s="1069">
        <v>0</v>
      </c>
      <c r="W99" s="1068">
        <v>0</v>
      </c>
      <c r="X99" s="1070">
        <v>0</v>
      </c>
      <c r="Y99" s="1083" t="s">
        <v>1282</v>
      </c>
      <c r="Z99" s="1084">
        <v>1.2</v>
      </c>
      <c r="AA99" s="1085" t="s">
        <v>41</v>
      </c>
      <c r="AB99" s="1086">
        <v>1.2</v>
      </c>
      <c r="AC99" s="1087">
        <v>1</v>
      </c>
      <c r="AD99" s="1088">
        <v>0.04</v>
      </c>
      <c r="AE99" s="1088">
        <v>0.15</v>
      </c>
      <c r="AF99" s="1089">
        <v>1.19</v>
      </c>
      <c r="AG99" s="1089">
        <v>2.2000000000000002</v>
      </c>
      <c r="AH99" s="1088">
        <v>0.92</v>
      </c>
      <c r="AI99" s="1090">
        <v>2.41</v>
      </c>
      <c r="AJ99" s="1090">
        <v>0</v>
      </c>
      <c r="AK99" s="1090">
        <v>0</v>
      </c>
      <c r="AL99" s="1090">
        <v>0</v>
      </c>
      <c r="AM99" s="1090">
        <v>0</v>
      </c>
      <c r="AN99" s="1088">
        <v>0</v>
      </c>
      <c r="AO99" s="1091">
        <v>0</v>
      </c>
      <c r="AP99" s="1242" t="s">
        <v>1267</v>
      </c>
      <c r="AQ99" s="1244">
        <v>0</v>
      </c>
      <c r="AR99" s="1103">
        <v>0.4</v>
      </c>
      <c r="AS99" s="1104"/>
      <c r="AT99" s="1104"/>
      <c r="AU99" s="1105">
        <v>36.000000000394415</v>
      </c>
      <c r="AV99" s="1084">
        <v>1.4</v>
      </c>
      <c r="AW99" s="1085" t="s">
        <v>41</v>
      </c>
      <c r="AX99" s="1086">
        <v>1.4</v>
      </c>
      <c r="AY99" s="1068">
        <v>34.600000000394417</v>
      </c>
      <c r="AZ99" s="1106">
        <v>0.1</v>
      </c>
      <c r="BA99" s="1106"/>
      <c r="BB99" s="1068">
        <v>1.08</v>
      </c>
      <c r="BC99" s="1067">
        <v>7</v>
      </c>
      <c r="BD99" s="1107">
        <v>0</v>
      </c>
      <c r="BE99" s="1107"/>
      <c r="BF99" s="1107">
        <v>46.730000000000004</v>
      </c>
      <c r="BG99" s="1107">
        <v>6.26</v>
      </c>
      <c r="BH99" s="1069">
        <v>1.19</v>
      </c>
      <c r="BI99" s="1069">
        <v>0</v>
      </c>
      <c r="BJ99" s="1069">
        <v>2.33</v>
      </c>
      <c r="BK99" s="1069">
        <v>0</v>
      </c>
      <c r="BL99" s="1108">
        <v>31.14</v>
      </c>
      <c r="BM99" s="421"/>
      <c r="BN99" s="422" t="s">
        <v>1267</v>
      </c>
      <c r="BO99" s="861" t="s">
        <v>1282</v>
      </c>
      <c r="BP99" s="424">
        <v>0.4</v>
      </c>
      <c r="BQ99" s="865" t="s">
        <v>306</v>
      </c>
      <c r="BR99" s="424">
        <v>36.000000000394415</v>
      </c>
      <c r="BS99" s="425">
        <v>1</v>
      </c>
      <c r="BT99" s="425">
        <v>1</v>
      </c>
      <c r="BU99" s="426"/>
    </row>
    <row r="100" spans="1:73" ht="14.25">
      <c r="A100" s="1242" t="s">
        <v>1268</v>
      </c>
      <c r="B100" s="1243"/>
      <c r="C100" s="1244"/>
      <c r="D100" s="1061">
        <v>0.4</v>
      </c>
      <c r="E100" s="1062"/>
      <c r="F100" s="1063"/>
      <c r="G100" s="1064" t="s">
        <v>306</v>
      </c>
      <c r="H100" s="1065">
        <v>38.999999999938396</v>
      </c>
      <c r="I100" s="1065">
        <v>1</v>
      </c>
      <c r="J100" s="1065">
        <v>38.999999999938396</v>
      </c>
      <c r="K100" s="1066">
        <v>1</v>
      </c>
      <c r="L100" s="1066">
        <v>1.7000000000000099</v>
      </c>
      <c r="M100" s="1067">
        <v>1.35</v>
      </c>
      <c r="N100" s="1068">
        <v>0.04</v>
      </c>
      <c r="O100" s="1068">
        <v>0.1</v>
      </c>
      <c r="P100" s="1067">
        <v>1.4900000000000002</v>
      </c>
      <c r="Q100" s="1067">
        <v>1.08</v>
      </c>
      <c r="R100" s="1069">
        <v>62.76</v>
      </c>
      <c r="S100" s="1069">
        <v>0</v>
      </c>
      <c r="T100" s="1069">
        <v>0</v>
      </c>
      <c r="U100" s="1069">
        <v>0</v>
      </c>
      <c r="V100" s="1069">
        <v>0</v>
      </c>
      <c r="W100" s="1068">
        <v>0</v>
      </c>
      <c r="X100" s="1070">
        <v>0</v>
      </c>
      <c r="Y100" s="1083" t="s">
        <v>1283</v>
      </c>
      <c r="Z100" s="1084">
        <v>1.2</v>
      </c>
      <c r="AA100" s="1085" t="s">
        <v>41</v>
      </c>
      <c r="AB100" s="1086">
        <v>1.2</v>
      </c>
      <c r="AC100" s="1087">
        <v>1</v>
      </c>
      <c r="AD100" s="1088">
        <v>0.04</v>
      </c>
      <c r="AE100" s="1088">
        <v>0.15</v>
      </c>
      <c r="AF100" s="1089">
        <v>1.19</v>
      </c>
      <c r="AG100" s="1089">
        <v>2.2000000000000002</v>
      </c>
      <c r="AH100" s="1088">
        <v>0.92</v>
      </c>
      <c r="AI100" s="1090">
        <v>2.41</v>
      </c>
      <c r="AJ100" s="1090">
        <v>0</v>
      </c>
      <c r="AK100" s="1090">
        <v>0</v>
      </c>
      <c r="AL100" s="1090">
        <v>0</v>
      </c>
      <c r="AM100" s="1090">
        <v>0</v>
      </c>
      <c r="AN100" s="1088">
        <v>0</v>
      </c>
      <c r="AO100" s="1091">
        <v>0</v>
      </c>
      <c r="AP100" s="1242" t="s">
        <v>1268</v>
      </c>
      <c r="AQ100" s="1244">
        <v>0</v>
      </c>
      <c r="AR100" s="1103">
        <v>0.4</v>
      </c>
      <c r="AS100" s="1104"/>
      <c r="AT100" s="1104"/>
      <c r="AU100" s="1105">
        <v>38.999999999938396</v>
      </c>
      <c r="AV100" s="1084">
        <v>1.4</v>
      </c>
      <c r="AW100" s="1085" t="s">
        <v>41</v>
      </c>
      <c r="AX100" s="1086">
        <v>1.4</v>
      </c>
      <c r="AY100" s="1068">
        <v>37.599999999938397</v>
      </c>
      <c r="AZ100" s="1106">
        <v>0.1</v>
      </c>
      <c r="BA100" s="1106"/>
      <c r="BB100" s="1068">
        <v>1.08</v>
      </c>
      <c r="BC100" s="1067">
        <v>7.6</v>
      </c>
      <c r="BD100" s="1107">
        <v>0</v>
      </c>
      <c r="BE100" s="1107"/>
      <c r="BF100" s="1107">
        <v>65.17</v>
      </c>
      <c r="BG100" s="1107">
        <v>6.8</v>
      </c>
      <c r="BH100" s="1069">
        <v>1.19</v>
      </c>
      <c r="BI100" s="1069">
        <v>0</v>
      </c>
      <c r="BJ100" s="1069">
        <v>2.33</v>
      </c>
      <c r="BK100" s="1069">
        <v>0</v>
      </c>
      <c r="BL100" s="1108">
        <v>48.44</v>
      </c>
      <c r="BM100" s="421"/>
      <c r="BN100" s="422" t="s">
        <v>1268</v>
      </c>
      <c r="BO100" s="861" t="s">
        <v>1283</v>
      </c>
      <c r="BP100" s="424">
        <v>0.4</v>
      </c>
      <c r="BQ100" s="865" t="s">
        <v>306</v>
      </c>
      <c r="BR100" s="424">
        <v>38.999999999938396</v>
      </c>
      <c r="BS100" s="425">
        <v>1</v>
      </c>
      <c r="BT100" s="425">
        <v>1.7000000000000099</v>
      </c>
      <c r="BU100" s="426"/>
    </row>
    <row r="101" spans="1:73" ht="14.25">
      <c r="A101" s="1242" t="s">
        <v>1269</v>
      </c>
      <c r="B101" s="1243"/>
      <c r="C101" s="1244"/>
      <c r="D101" s="1061">
        <v>0.4</v>
      </c>
      <c r="E101" s="1062"/>
      <c r="F101" s="1063"/>
      <c r="G101" s="1064" t="s">
        <v>306</v>
      </c>
      <c r="H101" s="1065">
        <v>39.198439174551446</v>
      </c>
      <c r="I101" s="1065">
        <v>1</v>
      </c>
      <c r="J101" s="1065">
        <v>39.198439174551446</v>
      </c>
      <c r="K101" s="1066">
        <v>1.9000000000000128</v>
      </c>
      <c r="L101" s="1066">
        <v>2.3000000000000185</v>
      </c>
      <c r="M101" s="1067">
        <v>2.1</v>
      </c>
      <c r="N101" s="1068">
        <v>0.04</v>
      </c>
      <c r="O101" s="1068">
        <v>0.1</v>
      </c>
      <c r="P101" s="1067">
        <v>2.2400000000000002</v>
      </c>
      <c r="Q101" s="1067">
        <v>1.1800000000000002</v>
      </c>
      <c r="R101" s="1069">
        <v>0</v>
      </c>
      <c r="S101" s="1069">
        <v>69.38</v>
      </c>
      <c r="T101" s="1069">
        <v>34.229999999999997</v>
      </c>
      <c r="U101" s="1069">
        <v>0</v>
      </c>
      <c r="V101" s="1069">
        <v>0</v>
      </c>
      <c r="W101" s="1068">
        <v>214.81</v>
      </c>
      <c r="X101" s="1070">
        <v>0</v>
      </c>
      <c r="Y101" s="1083" t="s">
        <v>1284</v>
      </c>
      <c r="Z101" s="1084">
        <v>1.2</v>
      </c>
      <c r="AA101" s="1085" t="s">
        <v>41</v>
      </c>
      <c r="AB101" s="1086">
        <v>1.2</v>
      </c>
      <c r="AC101" s="1087">
        <v>1.9000000000000128</v>
      </c>
      <c r="AD101" s="1088">
        <v>0.04</v>
      </c>
      <c r="AE101" s="1088">
        <v>0.15</v>
      </c>
      <c r="AF101" s="1089">
        <v>2.09</v>
      </c>
      <c r="AG101" s="1089">
        <v>2.2000000000000002</v>
      </c>
      <c r="AH101" s="1088">
        <v>0.92</v>
      </c>
      <c r="AI101" s="1090">
        <v>0</v>
      </c>
      <c r="AJ101" s="1090">
        <v>3.04</v>
      </c>
      <c r="AK101" s="1090">
        <v>1.19</v>
      </c>
      <c r="AL101" s="1090">
        <v>0</v>
      </c>
      <c r="AM101" s="1090">
        <v>0</v>
      </c>
      <c r="AN101" s="1088">
        <v>19.059999999999999</v>
      </c>
      <c r="AO101" s="1091">
        <v>0</v>
      </c>
      <c r="AP101" s="1242" t="s">
        <v>1269</v>
      </c>
      <c r="AQ101" s="1244">
        <v>0</v>
      </c>
      <c r="AR101" s="1103">
        <v>0.4</v>
      </c>
      <c r="AS101" s="1104"/>
      <c r="AT101" s="1104"/>
      <c r="AU101" s="1105">
        <v>39.198439174551446</v>
      </c>
      <c r="AV101" s="1084">
        <v>1.4</v>
      </c>
      <c r="AW101" s="1085" t="s">
        <v>41</v>
      </c>
      <c r="AX101" s="1086">
        <v>1.4</v>
      </c>
      <c r="AY101" s="1068">
        <v>37.798439174551447</v>
      </c>
      <c r="AZ101" s="1106">
        <v>0.1</v>
      </c>
      <c r="BA101" s="1106"/>
      <c r="BB101" s="1068">
        <v>1.1800000000000002</v>
      </c>
      <c r="BC101" s="1067">
        <v>8.4700000000000006</v>
      </c>
      <c r="BD101" s="1107">
        <v>0</v>
      </c>
      <c r="BE101" s="1107"/>
      <c r="BF101" s="1107">
        <v>107.83999999999999</v>
      </c>
      <c r="BG101" s="1107">
        <v>6.84</v>
      </c>
      <c r="BH101" s="1069">
        <v>2.0900000000000127</v>
      </c>
      <c r="BI101" s="1069">
        <v>0</v>
      </c>
      <c r="BJ101" s="1069">
        <v>4.0999999999999996</v>
      </c>
      <c r="BK101" s="1069">
        <v>0</v>
      </c>
      <c r="BL101" s="1108">
        <v>88.43</v>
      </c>
      <c r="BM101" s="421"/>
      <c r="BN101" s="422" t="s">
        <v>1269</v>
      </c>
      <c r="BO101" s="861" t="s">
        <v>1284</v>
      </c>
      <c r="BP101" s="424">
        <v>0.4</v>
      </c>
      <c r="BQ101" s="865" t="s">
        <v>306</v>
      </c>
      <c r="BR101" s="424">
        <v>39.198439174551446</v>
      </c>
      <c r="BS101" s="425">
        <v>1.9000000000000128</v>
      </c>
      <c r="BT101" s="425">
        <v>2.3000000000000185</v>
      </c>
      <c r="BU101" s="426"/>
    </row>
    <row r="102" spans="1:73" ht="14.25">
      <c r="A102" s="1242" t="s">
        <v>1270</v>
      </c>
      <c r="B102" s="1243"/>
      <c r="C102" s="1244"/>
      <c r="D102" s="1061">
        <v>0.4</v>
      </c>
      <c r="E102" s="1062"/>
      <c r="F102" s="1063"/>
      <c r="G102" s="1064" t="s">
        <v>305</v>
      </c>
      <c r="H102" s="1065">
        <v>36.999999999800636</v>
      </c>
      <c r="I102" s="1065">
        <v>1</v>
      </c>
      <c r="J102" s="1065">
        <v>36.999999999800636</v>
      </c>
      <c r="K102" s="1066">
        <v>1</v>
      </c>
      <c r="L102" s="1066">
        <v>1</v>
      </c>
      <c r="M102" s="1067">
        <v>1</v>
      </c>
      <c r="N102" s="1068">
        <v>0.04</v>
      </c>
      <c r="O102" s="1068">
        <v>0.1</v>
      </c>
      <c r="P102" s="1067">
        <v>1.1400000000000001</v>
      </c>
      <c r="Q102" s="1067">
        <v>1.08</v>
      </c>
      <c r="R102" s="1069">
        <v>45.55</v>
      </c>
      <c r="S102" s="1069">
        <v>0</v>
      </c>
      <c r="T102" s="1069">
        <v>0</v>
      </c>
      <c r="U102" s="1069">
        <v>0</v>
      </c>
      <c r="V102" s="1069">
        <v>0</v>
      </c>
      <c r="W102" s="1068">
        <v>0</v>
      </c>
      <c r="X102" s="1070">
        <v>0</v>
      </c>
      <c r="Y102" s="1083" t="s">
        <v>1285</v>
      </c>
      <c r="Z102" s="1084">
        <v>1.2</v>
      </c>
      <c r="AA102" s="1085" t="s">
        <v>41</v>
      </c>
      <c r="AB102" s="1086">
        <v>1.2</v>
      </c>
      <c r="AC102" s="1087">
        <v>1</v>
      </c>
      <c r="AD102" s="1088">
        <v>0.04</v>
      </c>
      <c r="AE102" s="1088">
        <v>0.15</v>
      </c>
      <c r="AF102" s="1089">
        <v>1.19</v>
      </c>
      <c r="AG102" s="1089">
        <v>2.2000000000000002</v>
      </c>
      <c r="AH102" s="1088">
        <v>0.92</v>
      </c>
      <c r="AI102" s="1090">
        <v>2.41</v>
      </c>
      <c r="AJ102" s="1090">
        <v>0</v>
      </c>
      <c r="AK102" s="1090">
        <v>0</v>
      </c>
      <c r="AL102" s="1090">
        <v>0</v>
      </c>
      <c r="AM102" s="1090">
        <v>0</v>
      </c>
      <c r="AN102" s="1088">
        <v>0</v>
      </c>
      <c r="AO102" s="1091">
        <v>0</v>
      </c>
      <c r="AP102" s="1242" t="s">
        <v>1270</v>
      </c>
      <c r="AQ102" s="1244">
        <v>0</v>
      </c>
      <c r="AR102" s="1103">
        <v>0.4</v>
      </c>
      <c r="AS102" s="1104"/>
      <c r="AT102" s="1104"/>
      <c r="AU102" s="1105">
        <v>36.999999999800636</v>
      </c>
      <c r="AV102" s="1084">
        <v>1.4</v>
      </c>
      <c r="AW102" s="1085" t="s">
        <v>41</v>
      </c>
      <c r="AX102" s="1086">
        <v>1.4</v>
      </c>
      <c r="AY102" s="1068">
        <v>35.599999999800637</v>
      </c>
      <c r="AZ102" s="1106">
        <v>0.1</v>
      </c>
      <c r="BA102" s="1106"/>
      <c r="BB102" s="1068">
        <v>1.08</v>
      </c>
      <c r="BC102" s="1067">
        <v>7.2</v>
      </c>
      <c r="BD102" s="1107">
        <v>0</v>
      </c>
      <c r="BE102" s="1107"/>
      <c r="BF102" s="1107">
        <v>47.959999999999994</v>
      </c>
      <c r="BG102" s="1107">
        <v>6.44</v>
      </c>
      <c r="BH102" s="1069">
        <v>1.19</v>
      </c>
      <c r="BI102" s="1069">
        <v>0</v>
      </c>
      <c r="BJ102" s="1069">
        <v>2.33</v>
      </c>
      <c r="BK102" s="1069">
        <v>0</v>
      </c>
      <c r="BL102" s="1108">
        <v>31.99</v>
      </c>
      <c r="BM102" s="421"/>
      <c r="BN102" s="422" t="s">
        <v>1270</v>
      </c>
      <c r="BO102" s="861" t="s">
        <v>1285</v>
      </c>
      <c r="BP102" s="424">
        <v>0.4</v>
      </c>
      <c r="BQ102" s="865" t="s">
        <v>305</v>
      </c>
      <c r="BR102" s="424">
        <v>36.999999999800636</v>
      </c>
      <c r="BS102" s="425">
        <v>1</v>
      </c>
      <c r="BT102" s="425">
        <v>1</v>
      </c>
      <c r="BU102" s="426"/>
    </row>
    <row r="103" spans="1:73" ht="14.25">
      <c r="A103" s="1242" t="s">
        <v>1271</v>
      </c>
      <c r="B103" s="1243"/>
      <c r="C103" s="1244"/>
      <c r="D103" s="1061">
        <v>0.4</v>
      </c>
      <c r="E103" s="1062"/>
      <c r="F103" s="1063"/>
      <c r="G103" s="1064" t="s">
        <v>305</v>
      </c>
      <c r="H103" s="1065">
        <v>36.999999999714781</v>
      </c>
      <c r="I103" s="1065">
        <v>1</v>
      </c>
      <c r="J103" s="1065">
        <v>36.999999999714781</v>
      </c>
      <c r="K103" s="1066">
        <v>1</v>
      </c>
      <c r="L103" s="1066">
        <v>1</v>
      </c>
      <c r="M103" s="1067">
        <v>1</v>
      </c>
      <c r="N103" s="1068">
        <v>0.04</v>
      </c>
      <c r="O103" s="1068">
        <v>0.1</v>
      </c>
      <c r="P103" s="1067">
        <v>1.1400000000000001</v>
      </c>
      <c r="Q103" s="1067">
        <v>1.08</v>
      </c>
      <c r="R103" s="1069">
        <v>45.55</v>
      </c>
      <c r="S103" s="1069">
        <v>0</v>
      </c>
      <c r="T103" s="1069">
        <v>0</v>
      </c>
      <c r="U103" s="1069">
        <v>0</v>
      </c>
      <c r="V103" s="1069">
        <v>0</v>
      </c>
      <c r="W103" s="1068">
        <v>0</v>
      </c>
      <c r="X103" s="1070">
        <v>0</v>
      </c>
      <c r="Y103" s="1083" t="s">
        <v>1285</v>
      </c>
      <c r="Z103" s="1084">
        <v>1.2</v>
      </c>
      <c r="AA103" s="1085" t="s">
        <v>41</v>
      </c>
      <c r="AB103" s="1086">
        <v>1.2</v>
      </c>
      <c r="AC103" s="1087">
        <v>1</v>
      </c>
      <c r="AD103" s="1088">
        <v>0.04</v>
      </c>
      <c r="AE103" s="1088">
        <v>0.15</v>
      </c>
      <c r="AF103" s="1089">
        <v>1.19</v>
      </c>
      <c r="AG103" s="1089">
        <v>2.2000000000000002</v>
      </c>
      <c r="AH103" s="1088">
        <v>0.92</v>
      </c>
      <c r="AI103" s="1090">
        <v>2.41</v>
      </c>
      <c r="AJ103" s="1090">
        <v>0</v>
      </c>
      <c r="AK103" s="1090">
        <v>0</v>
      </c>
      <c r="AL103" s="1090">
        <v>0</v>
      </c>
      <c r="AM103" s="1090">
        <v>0</v>
      </c>
      <c r="AN103" s="1088">
        <v>0</v>
      </c>
      <c r="AO103" s="1091">
        <v>0</v>
      </c>
      <c r="AP103" s="1242" t="s">
        <v>1271</v>
      </c>
      <c r="AQ103" s="1244">
        <v>0</v>
      </c>
      <c r="AR103" s="1103">
        <v>0.4</v>
      </c>
      <c r="AS103" s="1104"/>
      <c r="AT103" s="1104"/>
      <c r="AU103" s="1105">
        <v>36.999999999714781</v>
      </c>
      <c r="AV103" s="1084">
        <v>1.4</v>
      </c>
      <c r="AW103" s="1085" t="s">
        <v>41</v>
      </c>
      <c r="AX103" s="1086">
        <v>1.4</v>
      </c>
      <c r="AY103" s="1068">
        <v>35.599999999714782</v>
      </c>
      <c r="AZ103" s="1106">
        <v>0.1</v>
      </c>
      <c r="BA103" s="1106"/>
      <c r="BB103" s="1068">
        <v>1.08</v>
      </c>
      <c r="BC103" s="1067">
        <v>7.2</v>
      </c>
      <c r="BD103" s="1107">
        <v>0</v>
      </c>
      <c r="BE103" s="1107"/>
      <c r="BF103" s="1107">
        <v>47.959999999999994</v>
      </c>
      <c r="BG103" s="1107">
        <v>6.44</v>
      </c>
      <c r="BH103" s="1069">
        <v>1.19</v>
      </c>
      <c r="BI103" s="1069">
        <v>0</v>
      </c>
      <c r="BJ103" s="1069">
        <v>2.33</v>
      </c>
      <c r="BK103" s="1069">
        <v>0</v>
      </c>
      <c r="BL103" s="1108">
        <v>31.99</v>
      </c>
      <c r="BM103" s="421"/>
      <c r="BN103" s="422" t="s">
        <v>1271</v>
      </c>
      <c r="BO103" s="861" t="s">
        <v>1285</v>
      </c>
      <c r="BP103" s="424">
        <v>0.4</v>
      </c>
      <c r="BQ103" s="865" t="s">
        <v>305</v>
      </c>
      <c r="BR103" s="424">
        <v>36.999999999714781</v>
      </c>
      <c r="BS103" s="425">
        <v>1</v>
      </c>
      <c r="BT103" s="425">
        <v>1</v>
      </c>
      <c r="BU103" s="426"/>
    </row>
    <row r="104" spans="1:73" ht="14.25">
      <c r="A104" s="1242" t="s">
        <v>1272</v>
      </c>
      <c r="B104" s="1243"/>
      <c r="C104" s="1244"/>
      <c r="D104" s="1061">
        <v>0.4</v>
      </c>
      <c r="E104" s="1062"/>
      <c r="F104" s="1063"/>
      <c r="G104" s="1064" t="s">
        <v>305</v>
      </c>
      <c r="H104" s="1065">
        <v>37.293557388840455</v>
      </c>
      <c r="I104" s="1065">
        <v>1</v>
      </c>
      <c r="J104" s="1065">
        <v>37.293557388840455</v>
      </c>
      <c r="K104" s="1066">
        <v>1</v>
      </c>
      <c r="L104" s="1066">
        <v>2.1000000000000156</v>
      </c>
      <c r="M104" s="1067">
        <v>1.55</v>
      </c>
      <c r="N104" s="1068">
        <v>0.04</v>
      </c>
      <c r="O104" s="1068">
        <v>0.1</v>
      </c>
      <c r="P104" s="1067">
        <v>1.6900000000000002</v>
      </c>
      <c r="Q104" s="1067">
        <v>1.08</v>
      </c>
      <c r="R104" s="1069">
        <v>0</v>
      </c>
      <c r="S104" s="1069">
        <v>60.42</v>
      </c>
      <c r="T104" s="1069">
        <v>7.65</v>
      </c>
      <c r="U104" s="1069">
        <v>0</v>
      </c>
      <c r="V104" s="1069">
        <v>0</v>
      </c>
      <c r="W104" s="1068">
        <v>163.35</v>
      </c>
      <c r="X104" s="1070">
        <v>0</v>
      </c>
      <c r="Y104" s="1083" t="s">
        <v>1285</v>
      </c>
      <c r="Z104" s="1084">
        <v>1.2</v>
      </c>
      <c r="AA104" s="1085" t="s">
        <v>41</v>
      </c>
      <c r="AB104" s="1086">
        <v>1.2</v>
      </c>
      <c r="AC104" s="1087">
        <v>1</v>
      </c>
      <c r="AD104" s="1088">
        <v>0.04</v>
      </c>
      <c r="AE104" s="1088">
        <v>0.15</v>
      </c>
      <c r="AF104" s="1089">
        <v>1.19</v>
      </c>
      <c r="AG104" s="1089">
        <v>2.2000000000000002</v>
      </c>
      <c r="AH104" s="1088">
        <v>0.92</v>
      </c>
      <c r="AI104" s="1090">
        <v>2.41</v>
      </c>
      <c r="AJ104" s="1090">
        <v>0</v>
      </c>
      <c r="AK104" s="1090">
        <v>0</v>
      </c>
      <c r="AL104" s="1090">
        <v>0</v>
      </c>
      <c r="AM104" s="1090">
        <v>0</v>
      </c>
      <c r="AN104" s="1088">
        <v>0</v>
      </c>
      <c r="AO104" s="1091">
        <v>0</v>
      </c>
      <c r="AP104" s="1242" t="s">
        <v>1272</v>
      </c>
      <c r="AQ104" s="1244">
        <v>0</v>
      </c>
      <c r="AR104" s="1103">
        <v>0.4</v>
      </c>
      <c r="AS104" s="1104"/>
      <c r="AT104" s="1104"/>
      <c r="AU104" s="1105">
        <v>37.293557388840455</v>
      </c>
      <c r="AV104" s="1084">
        <v>1.4</v>
      </c>
      <c r="AW104" s="1085" t="s">
        <v>41</v>
      </c>
      <c r="AX104" s="1086">
        <v>1.4</v>
      </c>
      <c r="AY104" s="1068">
        <v>35.893557388840456</v>
      </c>
      <c r="AZ104" s="1106">
        <v>0.1</v>
      </c>
      <c r="BA104" s="1106"/>
      <c r="BB104" s="1068">
        <v>1.08</v>
      </c>
      <c r="BC104" s="1067">
        <v>7.26</v>
      </c>
      <c r="BD104" s="1107">
        <v>0</v>
      </c>
      <c r="BE104" s="1107"/>
      <c r="BF104" s="1107">
        <v>70.48</v>
      </c>
      <c r="BG104" s="1107">
        <v>6.5</v>
      </c>
      <c r="BH104" s="1069">
        <v>1.19</v>
      </c>
      <c r="BI104" s="1069">
        <v>0</v>
      </c>
      <c r="BJ104" s="1069">
        <v>2.33</v>
      </c>
      <c r="BK104" s="1069">
        <v>0</v>
      </c>
      <c r="BL104" s="1108">
        <v>54.39</v>
      </c>
      <c r="BM104" s="421"/>
      <c r="BN104" s="422" t="s">
        <v>1272</v>
      </c>
      <c r="BO104" s="861" t="s">
        <v>1285</v>
      </c>
      <c r="BP104" s="424">
        <v>0.4</v>
      </c>
      <c r="BQ104" s="865" t="s">
        <v>305</v>
      </c>
      <c r="BR104" s="424">
        <v>37.293557388840455</v>
      </c>
      <c r="BS104" s="425">
        <v>1</v>
      </c>
      <c r="BT104" s="425">
        <v>2.1000000000000156</v>
      </c>
      <c r="BU104" s="426"/>
    </row>
    <row r="105" spans="1:73" ht="14.25">
      <c r="A105" s="1242" t="s">
        <v>1273</v>
      </c>
      <c r="B105" s="1243"/>
      <c r="C105" s="1244"/>
      <c r="D105" s="1061">
        <v>0.4</v>
      </c>
      <c r="E105" s="1062"/>
      <c r="F105" s="1063"/>
      <c r="G105" s="1064" t="s">
        <v>305</v>
      </c>
      <c r="H105" s="1065">
        <v>39.999999988740093</v>
      </c>
      <c r="I105" s="1065">
        <v>1</v>
      </c>
      <c r="J105" s="1065">
        <v>39.999999988740093</v>
      </c>
      <c r="K105" s="1066">
        <v>1</v>
      </c>
      <c r="L105" s="1066">
        <v>1</v>
      </c>
      <c r="M105" s="1067">
        <v>1</v>
      </c>
      <c r="N105" s="1068">
        <v>0.04</v>
      </c>
      <c r="O105" s="1068">
        <v>0.1</v>
      </c>
      <c r="P105" s="1067">
        <v>1.1400000000000001</v>
      </c>
      <c r="Q105" s="1067">
        <v>1.08</v>
      </c>
      <c r="R105" s="1069">
        <v>49.25</v>
      </c>
      <c r="S105" s="1069">
        <v>0</v>
      </c>
      <c r="T105" s="1069">
        <v>0</v>
      </c>
      <c r="U105" s="1069">
        <v>0</v>
      </c>
      <c r="V105" s="1069">
        <v>0</v>
      </c>
      <c r="W105" s="1068">
        <v>0</v>
      </c>
      <c r="X105" s="1070">
        <v>0</v>
      </c>
      <c r="Y105" s="1083" t="s">
        <v>1285</v>
      </c>
      <c r="Z105" s="1084">
        <v>1.2</v>
      </c>
      <c r="AA105" s="1085" t="s">
        <v>41</v>
      </c>
      <c r="AB105" s="1086">
        <v>1.2</v>
      </c>
      <c r="AC105" s="1087">
        <v>1</v>
      </c>
      <c r="AD105" s="1088">
        <v>0.04</v>
      </c>
      <c r="AE105" s="1088">
        <v>0.15</v>
      </c>
      <c r="AF105" s="1089">
        <v>1.19</v>
      </c>
      <c r="AG105" s="1089">
        <v>2.2000000000000002</v>
      </c>
      <c r="AH105" s="1088">
        <v>0.92</v>
      </c>
      <c r="AI105" s="1090">
        <v>2.41</v>
      </c>
      <c r="AJ105" s="1090">
        <v>0</v>
      </c>
      <c r="AK105" s="1090">
        <v>0</v>
      </c>
      <c r="AL105" s="1090">
        <v>0</v>
      </c>
      <c r="AM105" s="1090">
        <v>0</v>
      </c>
      <c r="AN105" s="1088">
        <v>0</v>
      </c>
      <c r="AO105" s="1091">
        <v>0</v>
      </c>
      <c r="AP105" s="1242" t="s">
        <v>1273</v>
      </c>
      <c r="AQ105" s="1244">
        <v>0</v>
      </c>
      <c r="AR105" s="1103">
        <v>0.4</v>
      </c>
      <c r="AS105" s="1104"/>
      <c r="AT105" s="1104"/>
      <c r="AU105" s="1105">
        <v>39.999999988740093</v>
      </c>
      <c r="AV105" s="1084">
        <v>1.4</v>
      </c>
      <c r="AW105" s="1085" t="s">
        <v>41</v>
      </c>
      <c r="AX105" s="1086">
        <v>1.4</v>
      </c>
      <c r="AY105" s="1068">
        <v>38.599999988740095</v>
      </c>
      <c r="AZ105" s="1106">
        <v>0.1</v>
      </c>
      <c r="BA105" s="1106"/>
      <c r="BB105" s="1068">
        <v>1.08</v>
      </c>
      <c r="BC105" s="1067">
        <v>7.8</v>
      </c>
      <c r="BD105" s="1107">
        <v>0</v>
      </c>
      <c r="BE105" s="1107"/>
      <c r="BF105" s="1107">
        <v>51.66</v>
      </c>
      <c r="BG105" s="1107">
        <v>6.98</v>
      </c>
      <c r="BH105" s="1069">
        <v>1.19</v>
      </c>
      <c r="BI105" s="1069">
        <v>0</v>
      </c>
      <c r="BJ105" s="1069">
        <v>2.33</v>
      </c>
      <c r="BK105" s="1069">
        <v>0</v>
      </c>
      <c r="BL105" s="1108">
        <v>34.549999999999997</v>
      </c>
      <c r="BM105" s="421"/>
      <c r="BN105" s="422" t="s">
        <v>1273</v>
      </c>
      <c r="BO105" s="861" t="s">
        <v>1285</v>
      </c>
      <c r="BP105" s="424">
        <v>0.4</v>
      </c>
      <c r="BQ105" s="865" t="s">
        <v>305</v>
      </c>
      <c r="BR105" s="424">
        <v>39.999999988740093</v>
      </c>
      <c r="BS105" s="425">
        <v>1</v>
      </c>
      <c r="BT105" s="425">
        <v>1</v>
      </c>
      <c r="BU105" s="426"/>
    </row>
    <row r="106" spans="1:73" ht="14.25">
      <c r="A106" s="1242" t="s">
        <v>1274</v>
      </c>
      <c r="B106" s="1243"/>
      <c r="C106" s="1244"/>
      <c r="D106" s="1061">
        <v>0.4</v>
      </c>
      <c r="E106" s="1062"/>
      <c r="F106" s="1063"/>
      <c r="G106" s="1064" t="s">
        <v>305</v>
      </c>
      <c r="H106" s="1065">
        <v>39.999999990603364</v>
      </c>
      <c r="I106" s="1065">
        <v>1</v>
      </c>
      <c r="J106" s="1065">
        <v>39.999999990603364</v>
      </c>
      <c r="K106" s="1066">
        <v>2.3000000000000185</v>
      </c>
      <c r="L106" s="1066">
        <v>1</v>
      </c>
      <c r="M106" s="1067">
        <v>1.65</v>
      </c>
      <c r="N106" s="1068">
        <v>0.04</v>
      </c>
      <c r="O106" s="1068">
        <v>0.1</v>
      </c>
      <c r="P106" s="1067">
        <v>1.79</v>
      </c>
      <c r="Q106" s="1067">
        <v>1.08</v>
      </c>
      <c r="R106" s="1069">
        <v>0</v>
      </c>
      <c r="S106" s="1069">
        <v>64.8</v>
      </c>
      <c r="T106" s="1069">
        <v>12.53</v>
      </c>
      <c r="U106" s="1069">
        <v>0</v>
      </c>
      <c r="V106" s="1069">
        <v>0</v>
      </c>
      <c r="W106" s="1068">
        <v>183.2</v>
      </c>
      <c r="X106" s="1070">
        <v>0</v>
      </c>
      <c r="Y106" s="1083" t="s">
        <v>1285</v>
      </c>
      <c r="Z106" s="1084">
        <v>1.2</v>
      </c>
      <c r="AA106" s="1085" t="s">
        <v>41</v>
      </c>
      <c r="AB106" s="1086">
        <v>1.2</v>
      </c>
      <c r="AC106" s="1087">
        <v>2.3000000000000185</v>
      </c>
      <c r="AD106" s="1088">
        <v>0.04</v>
      </c>
      <c r="AE106" s="1088">
        <v>0.15</v>
      </c>
      <c r="AF106" s="1089">
        <v>2.4900000000000002</v>
      </c>
      <c r="AG106" s="1089">
        <v>2.3000000000000003</v>
      </c>
      <c r="AH106" s="1088">
        <v>0.92</v>
      </c>
      <c r="AI106" s="1090">
        <v>0</v>
      </c>
      <c r="AJ106" s="1090">
        <v>3.17</v>
      </c>
      <c r="AK106" s="1090">
        <v>2.09</v>
      </c>
      <c r="AL106" s="1090">
        <v>0</v>
      </c>
      <c r="AM106" s="1090">
        <v>0</v>
      </c>
      <c r="AN106" s="1088">
        <v>22.01</v>
      </c>
      <c r="AO106" s="1091">
        <v>0</v>
      </c>
      <c r="AP106" s="1242" t="s">
        <v>1274</v>
      </c>
      <c r="AQ106" s="1244">
        <v>0</v>
      </c>
      <c r="AR106" s="1103">
        <v>0.4</v>
      </c>
      <c r="AS106" s="1104"/>
      <c r="AT106" s="1104"/>
      <c r="AU106" s="1105">
        <v>39.999999990603364</v>
      </c>
      <c r="AV106" s="1084">
        <v>1.4</v>
      </c>
      <c r="AW106" s="1085" t="s">
        <v>41</v>
      </c>
      <c r="AX106" s="1086">
        <v>1.4</v>
      </c>
      <c r="AY106" s="1068">
        <v>38.599999990603365</v>
      </c>
      <c r="AZ106" s="1106">
        <v>0.1</v>
      </c>
      <c r="BA106" s="1106"/>
      <c r="BB106" s="1068">
        <v>1.08</v>
      </c>
      <c r="BC106" s="1067">
        <v>7.8</v>
      </c>
      <c r="BD106" s="1107">
        <v>0</v>
      </c>
      <c r="BE106" s="1107"/>
      <c r="BF106" s="1107">
        <v>82.59</v>
      </c>
      <c r="BG106" s="1107">
        <v>6.98</v>
      </c>
      <c r="BH106" s="1069">
        <v>2.35</v>
      </c>
      <c r="BI106" s="1069">
        <v>0.1900000000000186</v>
      </c>
      <c r="BJ106" s="1069">
        <v>4.6100000000000003</v>
      </c>
      <c r="BK106" s="1069">
        <v>0.12</v>
      </c>
      <c r="BL106" s="1108">
        <v>63.08</v>
      </c>
      <c r="BM106" s="421"/>
      <c r="BN106" s="422" t="s">
        <v>1274</v>
      </c>
      <c r="BO106" s="861" t="s">
        <v>1285</v>
      </c>
      <c r="BP106" s="424">
        <v>0.4</v>
      </c>
      <c r="BQ106" s="865" t="s">
        <v>305</v>
      </c>
      <c r="BR106" s="424">
        <v>39.999999990603364</v>
      </c>
      <c r="BS106" s="425">
        <v>2.3000000000000185</v>
      </c>
      <c r="BT106" s="425">
        <v>1</v>
      </c>
      <c r="BU106" s="426"/>
    </row>
    <row r="107" spans="1:73" ht="14.25">
      <c r="A107" s="1242" t="s">
        <v>1275</v>
      </c>
      <c r="B107" s="1243"/>
      <c r="C107" s="1244"/>
      <c r="D107" s="1061">
        <v>0.4</v>
      </c>
      <c r="E107" s="1062"/>
      <c r="F107" s="1063"/>
      <c r="G107" s="1064" t="s">
        <v>305</v>
      </c>
      <c r="H107" s="1065">
        <v>40.000000000057533</v>
      </c>
      <c r="I107" s="1065">
        <v>1</v>
      </c>
      <c r="J107" s="1065">
        <v>40.000000000057533</v>
      </c>
      <c r="K107" s="1066">
        <v>3.1000000000000298</v>
      </c>
      <c r="L107" s="1066">
        <v>1.8000000000000398</v>
      </c>
      <c r="M107" s="1067">
        <v>2.4500000000000002</v>
      </c>
      <c r="N107" s="1068">
        <v>0.04</v>
      </c>
      <c r="O107" s="1068">
        <v>0.1</v>
      </c>
      <c r="P107" s="1067">
        <v>2.5900000000000003</v>
      </c>
      <c r="Q107" s="1067">
        <v>1.1800000000000002</v>
      </c>
      <c r="R107" s="1069">
        <v>0</v>
      </c>
      <c r="S107" s="1069">
        <v>70.8</v>
      </c>
      <c r="T107" s="1069">
        <v>51.45</v>
      </c>
      <c r="U107" s="1069">
        <v>0</v>
      </c>
      <c r="V107" s="1069">
        <v>0</v>
      </c>
      <c r="W107" s="1068">
        <v>247.2</v>
      </c>
      <c r="X107" s="1070">
        <v>0</v>
      </c>
      <c r="Y107" s="1083" t="s">
        <v>1286</v>
      </c>
      <c r="Z107" s="1084">
        <v>1.2</v>
      </c>
      <c r="AA107" s="1085" t="s">
        <v>41</v>
      </c>
      <c r="AB107" s="1086">
        <v>1.2</v>
      </c>
      <c r="AC107" s="1087">
        <v>3.1000000000000298</v>
      </c>
      <c r="AD107" s="1088">
        <v>0.04</v>
      </c>
      <c r="AE107" s="1088">
        <v>0.15</v>
      </c>
      <c r="AF107" s="1089">
        <v>3.29</v>
      </c>
      <c r="AG107" s="1089">
        <v>2.4000000000000004</v>
      </c>
      <c r="AH107" s="1088">
        <v>0.92</v>
      </c>
      <c r="AI107" s="1090">
        <v>0</v>
      </c>
      <c r="AJ107" s="1090">
        <v>3.31</v>
      </c>
      <c r="AK107" s="1090">
        <v>3.31</v>
      </c>
      <c r="AL107" s="1090">
        <v>0.64</v>
      </c>
      <c r="AM107" s="1090">
        <v>0</v>
      </c>
      <c r="AN107" s="1088">
        <v>27.89</v>
      </c>
      <c r="AO107" s="1091">
        <v>0</v>
      </c>
      <c r="AP107" s="1242" t="s">
        <v>1275</v>
      </c>
      <c r="AQ107" s="1244">
        <v>0</v>
      </c>
      <c r="AR107" s="1103">
        <v>0.4</v>
      </c>
      <c r="AS107" s="1104"/>
      <c r="AT107" s="1104"/>
      <c r="AU107" s="1105">
        <v>40.000000000057533</v>
      </c>
      <c r="AV107" s="1084">
        <v>1.4</v>
      </c>
      <c r="AW107" s="1085" t="s">
        <v>41</v>
      </c>
      <c r="AX107" s="1086">
        <v>1.4</v>
      </c>
      <c r="AY107" s="1068">
        <v>38.600000000057534</v>
      </c>
      <c r="AZ107" s="1106">
        <v>0.1</v>
      </c>
      <c r="BA107" s="1106"/>
      <c r="BB107" s="1068">
        <v>1.1800000000000002</v>
      </c>
      <c r="BC107" s="1067">
        <v>8.65</v>
      </c>
      <c r="BD107" s="1107">
        <v>0</v>
      </c>
      <c r="BE107" s="1107"/>
      <c r="BF107" s="1107">
        <v>129.51</v>
      </c>
      <c r="BG107" s="1107">
        <v>6.98</v>
      </c>
      <c r="BH107" s="1069">
        <v>2.49000000000003</v>
      </c>
      <c r="BI107" s="1069">
        <v>0.85</v>
      </c>
      <c r="BJ107" s="1069">
        <v>4.88</v>
      </c>
      <c r="BK107" s="1069">
        <v>0.54</v>
      </c>
      <c r="BL107" s="1108">
        <v>108.46</v>
      </c>
      <c r="BM107" s="421"/>
      <c r="BN107" s="422" t="s">
        <v>1275</v>
      </c>
      <c r="BO107" s="861" t="s">
        <v>1286</v>
      </c>
      <c r="BP107" s="424">
        <v>0.4</v>
      </c>
      <c r="BQ107" s="865" t="s">
        <v>305</v>
      </c>
      <c r="BR107" s="424">
        <v>40.000000000057533</v>
      </c>
      <c r="BS107" s="425">
        <v>3.1000000000000298</v>
      </c>
      <c r="BT107" s="425">
        <v>1.8000000000000398</v>
      </c>
      <c r="BU107" s="426"/>
    </row>
    <row r="108" spans="1:73" ht="14.25">
      <c r="A108" s="1242" t="s">
        <v>1276</v>
      </c>
      <c r="B108" s="1243"/>
      <c r="C108" s="1244"/>
      <c r="D108" s="1061">
        <v>0.4</v>
      </c>
      <c r="E108" s="1062"/>
      <c r="F108" s="1063"/>
      <c r="G108" s="1064" t="s">
        <v>306</v>
      </c>
      <c r="H108" s="1065">
        <v>25.000000000107789</v>
      </c>
      <c r="I108" s="1065">
        <v>1</v>
      </c>
      <c r="J108" s="1065">
        <v>25.000000000107789</v>
      </c>
      <c r="K108" s="1066">
        <v>4.7000000000000526</v>
      </c>
      <c r="L108" s="1066">
        <v>1</v>
      </c>
      <c r="M108" s="1067">
        <v>2.85</v>
      </c>
      <c r="N108" s="1068">
        <v>0.04</v>
      </c>
      <c r="O108" s="1068">
        <v>0.1</v>
      </c>
      <c r="P108" s="1067">
        <v>2.99</v>
      </c>
      <c r="Q108" s="1067">
        <v>1.1800000000000002</v>
      </c>
      <c r="R108" s="1069">
        <v>0</v>
      </c>
      <c r="S108" s="1069">
        <v>44.25</v>
      </c>
      <c r="T108" s="1069">
        <v>43.96</v>
      </c>
      <c r="U108" s="1069">
        <v>0</v>
      </c>
      <c r="V108" s="1069">
        <v>0</v>
      </c>
      <c r="W108" s="1068">
        <v>174.5</v>
      </c>
      <c r="X108" s="1070">
        <v>0</v>
      </c>
      <c r="Y108" s="1083" t="s">
        <v>1287</v>
      </c>
      <c r="Z108" s="1084">
        <v>1.2</v>
      </c>
      <c r="AA108" s="1085" t="s">
        <v>41</v>
      </c>
      <c r="AB108" s="1086">
        <v>1.2</v>
      </c>
      <c r="AC108" s="1087">
        <v>4.7000000000000526</v>
      </c>
      <c r="AD108" s="1088">
        <v>0.04</v>
      </c>
      <c r="AE108" s="1088">
        <v>0.15</v>
      </c>
      <c r="AF108" s="1089">
        <v>4.8899999999999997</v>
      </c>
      <c r="AG108" s="1089">
        <v>2.5</v>
      </c>
      <c r="AH108" s="1088">
        <v>0.92</v>
      </c>
      <c r="AI108" s="1090">
        <v>0</v>
      </c>
      <c r="AJ108" s="1090">
        <v>3.45</v>
      </c>
      <c r="AK108" s="1090">
        <v>3.45</v>
      </c>
      <c r="AL108" s="1090">
        <v>3.45</v>
      </c>
      <c r="AM108" s="1090">
        <v>0.9</v>
      </c>
      <c r="AN108" s="1088">
        <v>0</v>
      </c>
      <c r="AO108" s="1091">
        <v>39.67</v>
      </c>
      <c r="AP108" s="1242" t="s">
        <v>1276</v>
      </c>
      <c r="AQ108" s="1244">
        <v>0</v>
      </c>
      <c r="AR108" s="1103">
        <v>0.4</v>
      </c>
      <c r="AS108" s="1104"/>
      <c r="AT108" s="1104"/>
      <c r="AU108" s="1105">
        <v>25.000000000107789</v>
      </c>
      <c r="AV108" s="1084">
        <v>1.4</v>
      </c>
      <c r="AW108" s="1085" t="s">
        <v>41</v>
      </c>
      <c r="AX108" s="1086">
        <v>1.4</v>
      </c>
      <c r="AY108" s="1068">
        <v>23.600000000107791</v>
      </c>
      <c r="AZ108" s="1106">
        <v>0.1</v>
      </c>
      <c r="BA108" s="1106"/>
      <c r="BB108" s="1068">
        <v>1.1800000000000002</v>
      </c>
      <c r="BC108" s="1067">
        <v>5.29</v>
      </c>
      <c r="BD108" s="1107">
        <v>0</v>
      </c>
      <c r="BE108" s="1107"/>
      <c r="BF108" s="1107">
        <v>99.460000000000022</v>
      </c>
      <c r="BG108" s="1107">
        <v>4.2699999999999996</v>
      </c>
      <c r="BH108" s="1069">
        <v>4.0900000000000531</v>
      </c>
      <c r="BI108" s="1069">
        <v>0.85</v>
      </c>
      <c r="BJ108" s="1069">
        <v>8.02</v>
      </c>
      <c r="BK108" s="1069">
        <v>0.54</v>
      </c>
      <c r="BL108" s="1108">
        <v>81.34</v>
      </c>
      <c r="BM108" s="421"/>
      <c r="BN108" s="422" t="s">
        <v>1276</v>
      </c>
      <c r="BO108" s="861" t="s">
        <v>1287</v>
      </c>
      <c r="BP108" s="424">
        <v>0.4</v>
      </c>
      <c r="BQ108" s="865" t="s">
        <v>306</v>
      </c>
      <c r="BR108" s="424">
        <v>25.000000000107789</v>
      </c>
      <c r="BS108" s="425">
        <v>4.7000000000000526</v>
      </c>
      <c r="BT108" s="425">
        <v>1</v>
      </c>
      <c r="BU108" s="426"/>
    </row>
    <row r="109" spans="1:73" ht="14.25">
      <c r="A109" s="1242" t="s">
        <v>1277</v>
      </c>
      <c r="B109" s="1243"/>
      <c r="C109" s="1244"/>
      <c r="D109" s="1061">
        <v>0.4</v>
      </c>
      <c r="E109" s="1062"/>
      <c r="F109" s="1063"/>
      <c r="G109" s="1064" t="s">
        <v>306</v>
      </c>
      <c r="H109" s="1065">
        <v>24.999999999890807</v>
      </c>
      <c r="I109" s="1065">
        <v>1</v>
      </c>
      <c r="J109" s="1065">
        <v>24.999999999890807</v>
      </c>
      <c r="K109" s="1066">
        <v>4.4000000000000483</v>
      </c>
      <c r="L109" s="1066">
        <v>1</v>
      </c>
      <c r="M109" s="1067">
        <v>2.7</v>
      </c>
      <c r="N109" s="1068">
        <v>0.04</v>
      </c>
      <c r="O109" s="1068">
        <v>0.1</v>
      </c>
      <c r="P109" s="1067">
        <v>2.8400000000000003</v>
      </c>
      <c r="Q109" s="1067">
        <v>1.1800000000000002</v>
      </c>
      <c r="R109" s="1069">
        <v>0</v>
      </c>
      <c r="S109" s="1069">
        <v>44.25</v>
      </c>
      <c r="T109" s="1069">
        <v>39.53</v>
      </c>
      <c r="U109" s="1069">
        <v>0</v>
      </c>
      <c r="V109" s="1069">
        <v>0</v>
      </c>
      <c r="W109" s="1068">
        <v>167</v>
      </c>
      <c r="X109" s="1070">
        <v>0</v>
      </c>
      <c r="Y109" s="1083" t="s">
        <v>1288</v>
      </c>
      <c r="Z109" s="1084">
        <v>1.2</v>
      </c>
      <c r="AA109" s="1085" t="s">
        <v>41</v>
      </c>
      <c r="AB109" s="1086">
        <v>1.2</v>
      </c>
      <c r="AC109" s="1087">
        <v>4.4000000000000483</v>
      </c>
      <c r="AD109" s="1088">
        <v>0.04</v>
      </c>
      <c r="AE109" s="1088">
        <v>0.15</v>
      </c>
      <c r="AF109" s="1089">
        <v>4.59</v>
      </c>
      <c r="AG109" s="1089">
        <v>2.5</v>
      </c>
      <c r="AH109" s="1088">
        <v>0.92</v>
      </c>
      <c r="AI109" s="1090">
        <v>0</v>
      </c>
      <c r="AJ109" s="1090">
        <v>3.45</v>
      </c>
      <c r="AK109" s="1090">
        <v>3.45</v>
      </c>
      <c r="AL109" s="1090">
        <v>3.45</v>
      </c>
      <c r="AM109" s="1090">
        <v>0.21</v>
      </c>
      <c r="AN109" s="1088">
        <v>0</v>
      </c>
      <c r="AO109" s="1091">
        <v>37.46</v>
      </c>
      <c r="AP109" s="1242" t="s">
        <v>1277</v>
      </c>
      <c r="AQ109" s="1244">
        <v>0</v>
      </c>
      <c r="AR109" s="1103">
        <v>0.4</v>
      </c>
      <c r="AS109" s="1104"/>
      <c r="AT109" s="1104"/>
      <c r="AU109" s="1105">
        <v>24.999999999890807</v>
      </c>
      <c r="AV109" s="1084">
        <v>1.4</v>
      </c>
      <c r="AW109" s="1085" t="s">
        <v>41</v>
      </c>
      <c r="AX109" s="1086">
        <v>1.4</v>
      </c>
      <c r="AY109" s="1068">
        <v>23.599999999890809</v>
      </c>
      <c r="AZ109" s="1106">
        <v>0.1</v>
      </c>
      <c r="BA109" s="1106"/>
      <c r="BB109" s="1068">
        <v>1.1800000000000002</v>
      </c>
      <c r="BC109" s="1067">
        <v>5.29</v>
      </c>
      <c r="BD109" s="1107">
        <v>0</v>
      </c>
      <c r="BE109" s="1107"/>
      <c r="BF109" s="1107">
        <v>94.34</v>
      </c>
      <c r="BG109" s="1107">
        <v>4.2699999999999996</v>
      </c>
      <c r="BH109" s="1069">
        <v>3.7900000000000484</v>
      </c>
      <c r="BI109" s="1069">
        <v>0.85</v>
      </c>
      <c r="BJ109" s="1069">
        <v>7.43</v>
      </c>
      <c r="BK109" s="1069">
        <v>0.54</v>
      </c>
      <c r="BL109" s="1108">
        <v>76.81</v>
      </c>
      <c r="BM109" s="421"/>
      <c r="BN109" s="422" t="s">
        <v>1277</v>
      </c>
      <c r="BO109" s="861" t="s">
        <v>1288</v>
      </c>
      <c r="BP109" s="424">
        <v>0.4</v>
      </c>
      <c r="BQ109" s="865" t="s">
        <v>306</v>
      </c>
      <c r="BR109" s="424">
        <v>24.999999999890807</v>
      </c>
      <c r="BS109" s="425">
        <v>4.4000000000000483</v>
      </c>
      <c r="BT109" s="425">
        <v>1</v>
      </c>
      <c r="BU109" s="426"/>
    </row>
    <row r="110" spans="1:73" ht="14.25">
      <c r="A110" s="1242" t="s">
        <v>1278</v>
      </c>
      <c r="B110" s="1243"/>
      <c r="C110" s="1244"/>
      <c r="D110" s="1061">
        <v>0.6</v>
      </c>
      <c r="E110" s="1062"/>
      <c r="F110" s="1063"/>
      <c r="G110" s="1064" t="s">
        <v>306</v>
      </c>
      <c r="H110" s="1065">
        <v>34.999999991361072</v>
      </c>
      <c r="I110" s="1065">
        <v>1</v>
      </c>
      <c r="J110" s="1065">
        <v>34.999999991361072</v>
      </c>
      <c r="K110" s="1066">
        <v>1</v>
      </c>
      <c r="L110" s="1066">
        <v>1</v>
      </c>
      <c r="M110" s="1067">
        <v>1</v>
      </c>
      <c r="N110" s="1068">
        <v>0.06</v>
      </c>
      <c r="O110" s="1068">
        <v>0.12</v>
      </c>
      <c r="P110" s="1067">
        <v>1.1800000000000002</v>
      </c>
      <c r="Q110" s="1067">
        <v>1.3199999999999998</v>
      </c>
      <c r="R110" s="1069">
        <v>54.52</v>
      </c>
      <c r="S110" s="1069">
        <v>0</v>
      </c>
      <c r="T110" s="1069">
        <v>0</v>
      </c>
      <c r="U110" s="1069">
        <v>0</v>
      </c>
      <c r="V110" s="1069">
        <v>0</v>
      </c>
      <c r="W110" s="1068">
        <v>0</v>
      </c>
      <c r="X110" s="1070">
        <v>0</v>
      </c>
      <c r="Y110" s="1083" t="s">
        <v>1289</v>
      </c>
      <c r="Z110" s="1084">
        <v>1.2</v>
      </c>
      <c r="AA110" s="1085" t="s">
        <v>41</v>
      </c>
      <c r="AB110" s="1086">
        <v>1.2</v>
      </c>
      <c r="AC110" s="1087">
        <v>1</v>
      </c>
      <c r="AD110" s="1088">
        <v>0.06</v>
      </c>
      <c r="AE110" s="1088">
        <v>0.15</v>
      </c>
      <c r="AF110" s="1089">
        <v>1.21</v>
      </c>
      <c r="AG110" s="1089">
        <v>2.2000000000000002</v>
      </c>
      <c r="AH110" s="1088">
        <v>0.68</v>
      </c>
      <c r="AI110" s="1090">
        <v>1.81</v>
      </c>
      <c r="AJ110" s="1090">
        <v>0</v>
      </c>
      <c r="AK110" s="1090">
        <v>0</v>
      </c>
      <c r="AL110" s="1090">
        <v>0</v>
      </c>
      <c r="AM110" s="1090">
        <v>0</v>
      </c>
      <c r="AN110" s="1088">
        <v>0</v>
      </c>
      <c r="AO110" s="1091">
        <v>0</v>
      </c>
      <c r="AP110" s="1242" t="s">
        <v>1278</v>
      </c>
      <c r="AQ110" s="1244">
        <v>0</v>
      </c>
      <c r="AR110" s="1103">
        <v>0.6</v>
      </c>
      <c r="AS110" s="1104"/>
      <c r="AT110" s="1104"/>
      <c r="AU110" s="1105">
        <v>34.999999991361072</v>
      </c>
      <c r="AV110" s="1084">
        <v>1.4</v>
      </c>
      <c r="AW110" s="1085" t="s">
        <v>41</v>
      </c>
      <c r="AX110" s="1086">
        <v>1.4</v>
      </c>
      <c r="AY110" s="1068">
        <v>33.599999991361074</v>
      </c>
      <c r="AZ110" s="1106">
        <v>0.12</v>
      </c>
      <c r="BA110" s="1106"/>
      <c r="BB110" s="1068">
        <v>1.3199999999999998</v>
      </c>
      <c r="BC110" s="1067">
        <v>10.63</v>
      </c>
      <c r="BD110" s="1107">
        <v>0</v>
      </c>
      <c r="BE110" s="1107"/>
      <c r="BF110" s="1107">
        <v>56.330000000000005</v>
      </c>
      <c r="BG110" s="1107">
        <v>13.68</v>
      </c>
      <c r="BH110" s="1069">
        <v>1.21</v>
      </c>
      <c r="BI110" s="1069">
        <v>0</v>
      </c>
      <c r="BJ110" s="1069">
        <v>2.37</v>
      </c>
      <c r="BK110" s="1069">
        <v>0</v>
      </c>
      <c r="BL110" s="1108">
        <v>29.65</v>
      </c>
      <c r="BM110" s="421"/>
      <c r="BN110" s="422" t="s">
        <v>1278</v>
      </c>
      <c r="BO110" s="861" t="s">
        <v>1289</v>
      </c>
      <c r="BP110" s="424">
        <v>0.6</v>
      </c>
      <c r="BQ110" s="865" t="s">
        <v>306</v>
      </c>
      <c r="BR110" s="424">
        <v>34.999999991361072</v>
      </c>
      <c r="BS110" s="425">
        <v>1</v>
      </c>
      <c r="BT110" s="425">
        <v>1</v>
      </c>
      <c r="BU110" s="426"/>
    </row>
    <row r="111" spans="1:73" ht="14.25">
      <c r="A111" s="1242" t="s">
        <v>1279</v>
      </c>
      <c r="B111" s="1243"/>
      <c r="C111" s="1244"/>
      <c r="D111" s="1061">
        <v>0.6</v>
      </c>
      <c r="E111" s="1062"/>
      <c r="F111" s="1063"/>
      <c r="G111" s="1064" t="s">
        <v>306</v>
      </c>
      <c r="H111" s="1065">
        <v>5.9999999998668159</v>
      </c>
      <c r="I111" s="1065">
        <v>1</v>
      </c>
      <c r="J111" s="1065">
        <v>5.9999999998668159</v>
      </c>
      <c r="K111" s="1066">
        <v>1</v>
      </c>
      <c r="L111" s="1066">
        <v>1</v>
      </c>
      <c r="M111" s="1067">
        <v>1</v>
      </c>
      <c r="N111" s="1068">
        <v>0.06</v>
      </c>
      <c r="O111" s="1068">
        <v>0.12</v>
      </c>
      <c r="P111" s="1067">
        <v>1.1800000000000002</v>
      </c>
      <c r="Q111" s="1067">
        <v>1.3199999999999998</v>
      </c>
      <c r="R111" s="1069">
        <v>9.35</v>
      </c>
      <c r="S111" s="1069">
        <v>0</v>
      </c>
      <c r="T111" s="1069">
        <v>0</v>
      </c>
      <c r="U111" s="1069">
        <v>0</v>
      </c>
      <c r="V111" s="1069">
        <v>0</v>
      </c>
      <c r="W111" s="1068">
        <v>0</v>
      </c>
      <c r="X111" s="1070">
        <v>0</v>
      </c>
      <c r="Y111" s="1083" t="s">
        <v>1290</v>
      </c>
      <c r="Z111" s="1084">
        <v>1.2</v>
      </c>
      <c r="AA111" s="1085" t="s">
        <v>41</v>
      </c>
      <c r="AB111" s="1086">
        <v>1.2</v>
      </c>
      <c r="AC111" s="1087">
        <v>1</v>
      </c>
      <c r="AD111" s="1088">
        <v>0.06</v>
      </c>
      <c r="AE111" s="1088">
        <v>0.15</v>
      </c>
      <c r="AF111" s="1089">
        <v>1.21</v>
      </c>
      <c r="AG111" s="1089">
        <v>2.2000000000000002</v>
      </c>
      <c r="AH111" s="1088">
        <v>0.68</v>
      </c>
      <c r="AI111" s="1090">
        <v>1.81</v>
      </c>
      <c r="AJ111" s="1090">
        <v>0</v>
      </c>
      <c r="AK111" s="1090">
        <v>0</v>
      </c>
      <c r="AL111" s="1090">
        <v>0</v>
      </c>
      <c r="AM111" s="1090">
        <v>0</v>
      </c>
      <c r="AN111" s="1088">
        <v>0</v>
      </c>
      <c r="AO111" s="1091">
        <v>0</v>
      </c>
      <c r="AP111" s="1242" t="s">
        <v>1279</v>
      </c>
      <c r="AQ111" s="1244">
        <v>0</v>
      </c>
      <c r="AR111" s="1103">
        <v>0.6</v>
      </c>
      <c r="AS111" s="1104"/>
      <c r="AT111" s="1104"/>
      <c r="AU111" s="1105">
        <v>5.9999999998668159</v>
      </c>
      <c r="AV111" s="1084">
        <v>1.4</v>
      </c>
      <c r="AW111" s="1085" t="s">
        <v>41</v>
      </c>
      <c r="AX111" s="1086">
        <v>1.4</v>
      </c>
      <c r="AY111" s="1068">
        <v>4.5999999998668155</v>
      </c>
      <c r="AZ111" s="1106">
        <v>0.12</v>
      </c>
      <c r="BA111" s="1106"/>
      <c r="BB111" s="1068">
        <v>1.3199999999999998</v>
      </c>
      <c r="BC111" s="1067">
        <v>1.46</v>
      </c>
      <c r="BD111" s="1107">
        <v>0</v>
      </c>
      <c r="BE111" s="1107"/>
      <c r="BF111" s="1107">
        <v>11.16</v>
      </c>
      <c r="BG111" s="1107">
        <v>1.87</v>
      </c>
      <c r="BH111" s="1069">
        <v>1.21</v>
      </c>
      <c r="BI111" s="1069">
        <v>0</v>
      </c>
      <c r="BJ111" s="1069">
        <v>2.37</v>
      </c>
      <c r="BK111" s="1069">
        <v>0</v>
      </c>
      <c r="BL111" s="1108">
        <v>5.46</v>
      </c>
      <c r="BM111" s="421"/>
      <c r="BN111" s="422" t="s">
        <v>1279</v>
      </c>
      <c r="BO111" s="861" t="s">
        <v>1290</v>
      </c>
      <c r="BP111" s="424">
        <v>0.6</v>
      </c>
      <c r="BQ111" s="865" t="s">
        <v>306</v>
      </c>
      <c r="BR111" s="424">
        <v>5.9999999998668159</v>
      </c>
      <c r="BS111" s="425">
        <v>1</v>
      </c>
      <c r="BT111" s="425">
        <v>1</v>
      </c>
      <c r="BU111" s="426"/>
    </row>
    <row r="112" spans="1:73" ht="14.25">
      <c r="A112" s="1240"/>
      <c r="B112" s="1241"/>
      <c r="C112" s="1241"/>
      <c r="D112" s="866"/>
      <c r="E112" s="866"/>
      <c r="F112" s="866"/>
      <c r="G112" s="867"/>
      <c r="H112" s="868"/>
      <c r="I112" s="868"/>
      <c r="J112" s="868"/>
      <c r="K112" s="869"/>
      <c r="L112" s="869"/>
      <c r="M112" s="870"/>
      <c r="N112" s="871"/>
      <c r="O112" s="871"/>
      <c r="P112" s="870"/>
      <c r="Q112" s="870"/>
      <c r="R112" s="872"/>
      <c r="S112" s="872"/>
      <c r="T112" s="872"/>
      <c r="U112" s="872"/>
      <c r="V112" s="872"/>
      <c r="W112" s="871"/>
      <c r="X112" s="1071"/>
      <c r="Y112" s="987"/>
      <c r="Z112" s="873"/>
      <c r="AA112" s="874"/>
      <c r="AB112" s="873"/>
      <c r="AC112" s="875"/>
      <c r="AD112" s="874"/>
      <c r="AE112" s="874"/>
      <c r="AF112" s="876"/>
      <c r="AG112" s="876"/>
      <c r="AH112" s="874"/>
      <c r="AI112" s="877"/>
      <c r="AJ112" s="877"/>
      <c r="AK112" s="877"/>
      <c r="AL112" s="877"/>
      <c r="AM112" s="877"/>
      <c r="AN112" s="874"/>
      <c r="AO112" s="1092"/>
      <c r="AP112" s="1240"/>
      <c r="AQ112" s="1241"/>
      <c r="AR112" s="878"/>
      <c r="AS112" s="878"/>
      <c r="AT112" s="878"/>
      <c r="AU112" s="879"/>
      <c r="AV112" s="873"/>
      <c r="AW112" s="874"/>
      <c r="AX112" s="873"/>
      <c r="AY112" s="871"/>
      <c r="AZ112" s="880"/>
      <c r="BA112" s="880"/>
      <c r="BB112" s="871"/>
      <c r="BC112" s="870"/>
      <c r="BD112" s="870"/>
      <c r="BE112" s="870"/>
      <c r="BF112" s="870"/>
      <c r="BG112" s="870"/>
      <c r="BH112" s="872"/>
      <c r="BI112" s="872"/>
      <c r="BJ112" s="872"/>
      <c r="BK112" s="872"/>
      <c r="BL112" s="1109"/>
      <c r="BM112" s="881"/>
      <c r="BN112" s="882"/>
      <c r="BO112" s="883"/>
      <c r="BP112" s="884"/>
      <c r="BQ112" s="884"/>
      <c r="BR112" s="884"/>
      <c r="BS112" s="885"/>
      <c r="BT112" s="885"/>
      <c r="BU112" s="886"/>
    </row>
    <row r="113" spans="1:73" ht="14.25">
      <c r="A113" s="907" t="s">
        <v>890</v>
      </c>
      <c r="B113" s="387"/>
      <c r="C113" s="389"/>
      <c r="D113" s="389"/>
      <c r="E113" s="389"/>
      <c r="F113" s="389"/>
      <c r="G113" s="389"/>
      <c r="H113" s="389"/>
      <c r="I113" s="389"/>
      <c r="J113" s="389"/>
      <c r="K113" s="389"/>
      <c r="L113" s="389"/>
      <c r="M113" s="389"/>
      <c r="N113" s="389"/>
      <c r="O113" s="389"/>
      <c r="P113" s="389"/>
      <c r="Q113" s="389"/>
      <c r="R113" s="389"/>
      <c r="S113" s="389"/>
      <c r="T113" s="389"/>
      <c r="U113" s="389"/>
      <c r="V113" s="389"/>
      <c r="W113" s="389"/>
      <c r="X113" s="1058"/>
      <c r="Y113" s="807" t="s">
        <v>890</v>
      </c>
      <c r="Z113" s="405"/>
      <c r="AA113" s="405"/>
      <c r="AB113" s="405"/>
      <c r="AC113" s="406"/>
      <c r="AD113" s="407"/>
      <c r="AE113" s="407"/>
      <c r="AF113" s="406"/>
      <c r="AG113" s="406"/>
      <c r="AH113" s="406"/>
      <c r="AI113" s="409"/>
      <c r="AJ113" s="409"/>
      <c r="AK113" s="409"/>
      <c r="AL113" s="409"/>
      <c r="AM113" s="409"/>
      <c r="AN113" s="407"/>
      <c r="AO113" s="1082"/>
      <c r="AP113" s="807" t="s">
        <v>890</v>
      </c>
      <c r="AQ113" s="413"/>
      <c r="AR113" s="405"/>
      <c r="AS113" s="405"/>
      <c r="AT113" s="405"/>
      <c r="AU113" s="408"/>
      <c r="AV113" s="405"/>
      <c r="AW113" s="405"/>
      <c r="AX113" s="405"/>
      <c r="AY113" s="407"/>
      <c r="AZ113" s="407"/>
      <c r="BA113" s="407"/>
      <c r="BB113" s="407"/>
      <c r="BC113" s="406"/>
      <c r="BD113" s="406"/>
      <c r="BE113" s="406"/>
      <c r="BF113" s="406"/>
      <c r="BG113" s="406"/>
      <c r="BH113" s="406"/>
      <c r="BI113" s="406"/>
      <c r="BJ113" s="406"/>
      <c r="BK113" s="406"/>
      <c r="BL113" s="1102"/>
      <c r="BM113" s="421"/>
      <c r="BN113" s="911"/>
      <c r="BO113" s="912"/>
      <c r="BP113" s="912"/>
      <c r="BQ113" s="912"/>
      <c r="BR113" s="912"/>
      <c r="BS113" s="912"/>
      <c r="BT113" s="912"/>
      <c r="BU113" s="913"/>
    </row>
    <row r="114" spans="1:73" ht="14.25">
      <c r="A114" s="1245"/>
      <c r="B114" s="1246"/>
      <c r="C114" s="1246"/>
      <c r="D114" s="887"/>
      <c r="E114" s="887"/>
      <c r="F114" s="887"/>
      <c r="G114" s="888"/>
      <c r="H114" s="889"/>
      <c r="I114" s="889"/>
      <c r="J114" s="889"/>
      <c r="K114" s="890"/>
      <c r="L114" s="890"/>
      <c r="M114" s="891"/>
      <c r="N114" s="892"/>
      <c r="O114" s="892"/>
      <c r="P114" s="891"/>
      <c r="Q114" s="891"/>
      <c r="R114" s="893"/>
      <c r="S114" s="893"/>
      <c r="T114" s="893"/>
      <c r="U114" s="893"/>
      <c r="V114" s="893"/>
      <c r="W114" s="892"/>
      <c r="X114" s="1072"/>
      <c r="Y114" s="989"/>
      <c r="Z114" s="894"/>
      <c r="AA114" s="895"/>
      <c r="AB114" s="894"/>
      <c r="AC114" s="896"/>
      <c r="AD114" s="895"/>
      <c r="AE114" s="895"/>
      <c r="AF114" s="897"/>
      <c r="AG114" s="897"/>
      <c r="AH114" s="895"/>
      <c r="AI114" s="898"/>
      <c r="AJ114" s="898"/>
      <c r="AK114" s="898"/>
      <c r="AL114" s="898"/>
      <c r="AM114" s="898"/>
      <c r="AN114" s="895"/>
      <c r="AO114" s="1093"/>
      <c r="AP114" s="1245"/>
      <c r="AQ114" s="1246"/>
      <c r="AR114" s="899"/>
      <c r="AS114" s="899"/>
      <c r="AT114" s="899"/>
      <c r="AU114" s="900"/>
      <c r="AV114" s="894"/>
      <c r="AW114" s="895"/>
      <c r="AX114" s="894"/>
      <c r="AY114" s="892"/>
      <c r="AZ114" s="901"/>
      <c r="BA114" s="901"/>
      <c r="BB114" s="892"/>
      <c r="BC114" s="891"/>
      <c r="BD114" s="891"/>
      <c r="BE114" s="891"/>
      <c r="BF114" s="891"/>
      <c r="BG114" s="891"/>
      <c r="BH114" s="893"/>
      <c r="BI114" s="893"/>
      <c r="BJ114" s="893"/>
      <c r="BK114" s="893"/>
      <c r="BL114" s="1110"/>
      <c r="BM114" s="881"/>
      <c r="BN114" s="902"/>
      <c r="BO114" s="903"/>
      <c r="BP114" s="904"/>
      <c r="BQ114" s="904"/>
      <c r="BR114" s="904"/>
      <c r="BS114" s="905"/>
      <c r="BT114" s="905"/>
      <c r="BU114" s="906"/>
    </row>
    <row r="115" spans="1:73" ht="14.25">
      <c r="A115" s="1242" t="s">
        <v>1291</v>
      </c>
      <c r="B115" s="1243"/>
      <c r="C115" s="1244"/>
      <c r="D115" s="1061">
        <v>0.4</v>
      </c>
      <c r="E115" s="1062"/>
      <c r="F115" s="1063"/>
      <c r="G115" s="1064" t="s">
        <v>305</v>
      </c>
      <c r="H115" s="1065">
        <v>34.720588176370129</v>
      </c>
      <c r="I115" s="1065">
        <v>1</v>
      </c>
      <c r="J115" s="1065">
        <v>34.720588176370129</v>
      </c>
      <c r="K115" s="1066">
        <v>2.4050000000000225</v>
      </c>
      <c r="L115" s="1066">
        <v>1.105000000000004</v>
      </c>
      <c r="M115" s="1067">
        <v>1.76</v>
      </c>
      <c r="N115" s="1068">
        <v>0.04</v>
      </c>
      <c r="O115" s="1068">
        <v>0.1</v>
      </c>
      <c r="P115" s="1067">
        <v>1.9000000000000001</v>
      </c>
      <c r="Q115" s="1067">
        <v>1.08</v>
      </c>
      <c r="R115" s="1069">
        <v>0</v>
      </c>
      <c r="S115" s="1069">
        <v>56.25</v>
      </c>
      <c r="T115" s="1069">
        <v>15</v>
      </c>
      <c r="U115" s="1069">
        <v>0</v>
      </c>
      <c r="V115" s="1069">
        <v>0</v>
      </c>
      <c r="W115" s="1068">
        <v>166.66</v>
      </c>
      <c r="X115" s="1070">
        <v>0</v>
      </c>
      <c r="Y115" s="1083" t="s">
        <v>1297</v>
      </c>
      <c r="Z115" s="1084">
        <v>1.2</v>
      </c>
      <c r="AA115" s="1085" t="s">
        <v>41</v>
      </c>
      <c r="AB115" s="1086">
        <v>1.2</v>
      </c>
      <c r="AC115" s="1087">
        <v>2.4050000000000225</v>
      </c>
      <c r="AD115" s="1088">
        <v>0.04</v>
      </c>
      <c r="AE115" s="1088">
        <v>0.15</v>
      </c>
      <c r="AF115" s="1089">
        <v>2.6</v>
      </c>
      <c r="AG115" s="1089">
        <v>2.3000000000000003</v>
      </c>
      <c r="AH115" s="1088">
        <v>0.92</v>
      </c>
      <c r="AI115" s="1090">
        <v>0</v>
      </c>
      <c r="AJ115" s="1090">
        <v>3.17</v>
      </c>
      <c r="AK115" s="1090">
        <v>2.33</v>
      </c>
      <c r="AL115" s="1090">
        <v>0</v>
      </c>
      <c r="AM115" s="1090">
        <v>0</v>
      </c>
      <c r="AN115" s="1088">
        <v>22.82</v>
      </c>
      <c r="AO115" s="1091">
        <v>0</v>
      </c>
      <c r="AP115" s="1242" t="s">
        <v>1291</v>
      </c>
      <c r="AQ115" s="1244">
        <v>0</v>
      </c>
      <c r="AR115" s="1103">
        <v>0.4</v>
      </c>
      <c r="AS115" s="1104"/>
      <c r="AT115" s="1104"/>
      <c r="AU115" s="1105">
        <v>34.720588176370129</v>
      </c>
      <c r="AV115" s="1084">
        <v>1.4</v>
      </c>
      <c r="AW115" s="1085" t="s">
        <v>41</v>
      </c>
      <c r="AX115" s="1086">
        <v>1.4</v>
      </c>
      <c r="AY115" s="1068">
        <v>33.32058817637013</v>
      </c>
      <c r="AZ115" s="1106">
        <v>0.1</v>
      </c>
      <c r="BA115" s="1106"/>
      <c r="BB115" s="1068">
        <v>1.08</v>
      </c>
      <c r="BC115" s="1067">
        <v>6.74</v>
      </c>
      <c r="BD115" s="1107">
        <v>0</v>
      </c>
      <c r="BE115" s="1107"/>
      <c r="BF115" s="1107">
        <v>76.75</v>
      </c>
      <c r="BG115" s="1107">
        <v>6.03</v>
      </c>
      <c r="BH115" s="1069">
        <v>2.35</v>
      </c>
      <c r="BI115" s="1069">
        <v>0.29500000000002258</v>
      </c>
      <c r="BJ115" s="1069">
        <v>4.6100000000000003</v>
      </c>
      <c r="BK115" s="1069">
        <v>0.19</v>
      </c>
      <c r="BL115" s="1108">
        <v>59.18</v>
      </c>
      <c r="BM115" s="421"/>
      <c r="BN115" s="422" t="s">
        <v>1291</v>
      </c>
      <c r="BO115" s="423" t="s">
        <v>1297</v>
      </c>
      <c r="BP115" s="424">
        <v>0.4</v>
      </c>
      <c r="BQ115" s="865" t="s">
        <v>305</v>
      </c>
      <c r="BR115" s="424">
        <v>34.720588176370129</v>
      </c>
      <c r="BS115" s="425">
        <v>2.4050000000000225</v>
      </c>
      <c r="BT115" s="425">
        <v>1.105000000000004</v>
      </c>
      <c r="BU115" s="426"/>
    </row>
    <row r="116" spans="1:73" ht="14.25">
      <c r="A116" s="1242" t="s">
        <v>1292</v>
      </c>
      <c r="B116" s="1243"/>
      <c r="C116" s="1244"/>
      <c r="D116" s="1061">
        <v>0.4</v>
      </c>
      <c r="E116" s="1062"/>
      <c r="F116" s="1063"/>
      <c r="G116" s="1064" t="s">
        <v>305</v>
      </c>
      <c r="H116" s="1065">
        <v>34.000000000038277</v>
      </c>
      <c r="I116" s="1065">
        <v>1</v>
      </c>
      <c r="J116" s="1065">
        <v>34.000000000038277</v>
      </c>
      <c r="K116" s="1066">
        <v>1.3000000000000043</v>
      </c>
      <c r="L116" s="1066">
        <v>1.1000000000000014</v>
      </c>
      <c r="M116" s="1067">
        <v>1.2</v>
      </c>
      <c r="N116" s="1068">
        <v>0.04</v>
      </c>
      <c r="O116" s="1068">
        <v>0.1</v>
      </c>
      <c r="P116" s="1067">
        <v>1.34</v>
      </c>
      <c r="Q116" s="1067">
        <v>1.08</v>
      </c>
      <c r="R116" s="1069">
        <v>49.2</v>
      </c>
      <c r="S116" s="1069">
        <v>0</v>
      </c>
      <c r="T116" s="1069">
        <v>0</v>
      </c>
      <c r="U116" s="1069">
        <v>0</v>
      </c>
      <c r="V116" s="1069">
        <v>0</v>
      </c>
      <c r="W116" s="1068">
        <v>0</v>
      </c>
      <c r="X116" s="1070">
        <v>0</v>
      </c>
      <c r="Y116" s="1083" t="s">
        <v>1298</v>
      </c>
      <c r="Z116" s="1084">
        <v>1.2</v>
      </c>
      <c r="AA116" s="1085" t="s">
        <v>41</v>
      </c>
      <c r="AB116" s="1086">
        <v>1.2</v>
      </c>
      <c r="AC116" s="1087">
        <v>1.3000000000000043</v>
      </c>
      <c r="AD116" s="1088">
        <v>0.04</v>
      </c>
      <c r="AE116" s="1088">
        <v>0.15</v>
      </c>
      <c r="AF116" s="1089">
        <v>1.49</v>
      </c>
      <c r="AG116" s="1089">
        <v>2.2000000000000002</v>
      </c>
      <c r="AH116" s="1088">
        <v>0.92</v>
      </c>
      <c r="AI116" s="1090">
        <v>3.02</v>
      </c>
      <c r="AJ116" s="1090">
        <v>0</v>
      </c>
      <c r="AK116" s="1090">
        <v>0</v>
      </c>
      <c r="AL116" s="1090">
        <v>0</v>
      </c>
      <c r="AM116" s="1090">
        <v>0</v>
      </c>
      <c r="AN116" s="1088">
        <v>0</v>
      </c>
      <c r="AO116" s="1091">
        <v>0</v>
      </c>
      <c r="AP116" s="1242" t="s">
        <v>1292</v>
      </c>
      <c r="AQ116" s="1244">
        <v>0</v>
      </c>
      <c r="AR116" s="1103">
        <v>0.4</v>
      </c>
      <c r="AS116" s="1104"/>
      <c r="AT116" s="1104"/>
      <c r="AU116" s="1105">
        <v>34.000000000038277</v>
      </c>
      <c r="AV116" s="1084">
        <v>1.4</v>
      </c>
      <c r="AW116" s="1085" t="s">
        <v>41</v>
      </c>
      <c r="AX116" s="1086">
        <v>1.4</v>
      </c>
      <c r="AY116" s="1068">
        <v>32.600000000038278</v>
      </c>
      <c r="AZ116" s="1106">
        <v>0.1</v>
      </c>
      <c r="BA116" s="1106"/>
      <c r="BB116" s="1068">
        <v>1.08</v>
      </c>
      <c r="BC116" s="1067">
        <v>6.59</v>
      </c>
      <c r="BD116" s="1107">
        <v>0</v>
      </c>
      <c r="BE116" s="1107"/>
      <c r="BF116" s="1107">
        <v>52.220000000000006</v>
      </c>
      <c r="BG116" s="1107">
        <v>5.9</v>
      </c>
      <c r="BH116" s="1069">
        <v>1.4900000000000042</v>
      </c>
      <c r="BI116" s="1069">
        <v>0</v>
      </c>
      <c r="BJ116" s="1069">
        <v>2.92</v>
      </c>
      <c r="BK116" s="1069">
        <v>0</v>
      </c>
      <c r="BL116" s="1108">
        <v>36.81</v>
      </c>
      <c r="BM116" s="421"/>
      <c r="BN116" s="422" t="s">
        <v>1292</v>
      </c>
      <c r="BO116" s="423" t="s">
        <v>1298</v>
      </c>
      <c r="BP116" s="424">
        <v>0.4</v>
      </c>
      <c r="BQ116" s="865" t="s">
        <v>305</v>
      </c>
      <c r="BR116" s="424">
        <v>34.000000000038277</v>
      </c>
      <c r="BS116" s="425">
        <v>1.3000000000000043</v>
      </c>
      <c r="BT116" s="425">
        <v>1.1000000000000014</v>
      </c>
      <c r="BU116" s="426"/>
    </row>
    <row r="117" spans="1:73" ht="14.25">
      <c r="A117" s="1242" t="s">
        <v>1293</v>
      </c>
      <c r="B117" s="1243"/>
      <c r="C117" s="1244"/>
      <c r="D117" s="1061">
        <v>0.4</v>
      </c>
      <c r="E117" s="1062"/>
      <c r="F117" s="1063"/>
      <c r="G117" s="1064" t="s">
        <v>305</v>
      </c>
      <c r="H117" s="1065">
        <v>35.999999999952408</v>
      </c>
      <c r="I117" s="1065">
        <v>1</v>
      </c>
      <c r="J117" s="1065">
        <v>35.999999999952408</v>
      </c>
      <c r="K117" s="1066">
        <v>1.1000000000000014</v>
      </c>
      <c r="L117" s="1066">
        <v>1</v>
      </c>
      <c r="M117" s="1067">
        <v>1.05</v>
      </c>
      <c r="N117" s="1068">
        <v>0.04</v>
      </c>
      <c r="O117" s="1068">
        <v>0.1</v>
      </c>
      <c r="P117" s="1067">
        <v>1.1900000000000002</v>
      </c>
      <c r="Q117" s="1067">
        <v>1.08</v>
      </c>
      <c r="R117" s="1069">
        <v>46.27</v>
      </c>
      <c r="S117" s="1069">
        <v>0</v>
      </c>
      <c r="T117" s="1069">
        <v>0</v>
      </c>
      <c r="U117" s="1069">
        <v>0</v>
      </c>
      <c r="V117" s="1069">
        <v>0</v>
      </c>
      <c r="W117" s="1068">
        <v>0</v>
      </c>
      <c r="X117" s="1070">
        <v>0</v>
      </c>
      <c r="Y117" s="1083" t="s">
        <v>1299</v>
      </c>
      <c r="Z117" s="1084">
        <v>1.2</v>
      </c>
      <c r="AA117" s="1085" t="s">
        <v>41</v>
      </c>
      <c r="AB117" s="1086">
        <v>1.2</v>
      </c>
      <c r="AC117" s="1087">
        <v>1.1000000000000014</v>
      </c>
      <c r="AD117" s="1088">
        <v>0.04</v>
      </c>
      <c r="AE117" s="1088">
        <v>0.15</v>
      </c>
      <c r="AF117" s="1089">
        <v>1.29</v>
      </c>
      <c r="AG117" s="1089">
        <v>2.2000000000000002</v>
      </c>
      <c r="AH117" s="1088">
        <v>0.92</v>
      </c>
      <c r="AI117" s="1090">
        <v>2.61</v>
      </c>
      <c r="AJ117" s="1090">
        <v>0</v>
      </c>
      <c r="AK117" s="1090">
        <v>0</v>
      </c>
      <c r="AL117" s="1090">
        <v>0</v>
      </c>
      <c r="AM117" s="1090">
        <v>0</v>
      </c>
      <c r="AN117" s="1088">
        <v>0</v>
      </c>
      <c r="AO117" s="1091">
        <v>0</v>
      </c>
      <c r="AP117" s="1242" t="s">
        <v>1293</v>
      </c>
      <c r="AQ117" s="1244">
        <v>0</v>
      </c>
      <c r="AR117" s="1103">
        <v>0.4</v>
      </c>
      <c r="AS117" s="1104"/>
      <c r="AT117" s="1104"/>
      <c r="AU117" s="1105">
        <v>35.999999999952408</v>
      </c>
      <c r="AV117" s="1084">
        <v>1.4</v>
      </c>
      <c r="AW117" s="1085" t="s">
        <v>41</v>
      </c>
      <c r="AX117" s="1086">
        <v>1.4</v>
      </c>
      <c r="AY117" s="1068">
        <v>34.599999999952409</v>
      </c>
      <c r="AZ117" s="1106">
        <v>0.1</v>
      </c>
      <c r="BA117" s="1106"/>
      <c r="BB117" s="1068">
        <v>1.08</v>
      </c>
      <c r="BC117" s="1067">
        <v>7</v>
      </c>
      <c r="BD117" s="1107">
        <v>0</v>
      </c>
      <c r="BE117" s="1107"/>
      <c r="BF117" s="1107">
        <v>48.88</v>
      </c>
      <c r="BG117" s="1107">
        <v>6.26</v>
      </c>
      <c r="BH117" s="1069">
        <v>1.2900000000000014</v>
      </c>
      <c r="BI117" s="1069">
        <v>0</v>
      </c>
      <c r="BJ117" s="1069">
        <v>2.5299999999999998</v>
      </c>
      <c r="BK117" s="1069">
        <v>0</v>
      </c>
      <c r="BL117" s="1108">
        <v>33.090000000000003</v>
      </c>
      <c r="BM117" s="421"/>
      <c r="BN117" s="422" t="s">
        <v>1293</v>
      </c>
      <c r="BO117" s="423" t="s">
        <v>1299</v>
      </c>
      <c r="BP117" s="424">
        <v>0.4</v>
      </c>
      <c r="BQ117" s="865" t="s">
        <v>305</v>
      </c>
      <c r="BR117" s="424">
        <v>35.999999999952408</v>
      </c>
      <c r="BS117" s="425">
        <v>1.1000000000000014</v>
      </c>
      <c r="BT117" s="425">
        <v>1</v>
      </c>
      <c r="BU117" s="426"/>
    </row>
    <row r="118" spans="1:73" ht="14.25">
      <c r="A118" s="1242" t="s">
        <v>1294</v>
      </c>
      <c r="B118" s="1243"/>
      <c r="C118" s="1244"/>
      <c r="D118" s="1061">
        <v>0.4</v>
      </c>
      <c r="E118" s="1062"/>
      <c r="F118" s="1063"/>
      <c r="G118" s="1064" t="s">
        <v>305</v>
      </c>
      <c r="H118" s="1065">
        <v>31.999999997480824</v>
      </c>
      <c r="I118" s="1065">
        <v>1</v>
      </c>
      <c r="J118" s="1065">
        <v>31.999999997480824</v>
      </c>
      <c r="K118" s="1066">
        <v>1.3000000000000043</v>
      </c>
      <c r="L118" s="1066">
        <v>1.3000000000000043</v>
      </c>
      <c r="M118" s="1067">
        <v>1.3</v>
      </c>
      <c r="N118" s="1068">
        <v>0.04</v>
      </c>
      <c r="O118" s="1068">
        <v>0.1</v>
      </c>
      <c r="P118" s="1067">
        <v>1.4400000000000002</v>
      </c>
      <c r="Q118" s="1067">
        <v>1.08</v>
      </c>
      <c r="R118" s="1069">
        <v>49.77</v>
      </c>
      <c r="S118" s="1069">
        <v>0</v>
      </c>
      <c r="T118" s="1069">
        <v>0</v>
      </c>
      <c r="U118" s="1069">
        <v>0</v>
      </c>
      <c r="V118" s="1069">
        <v>0</v>
      </c>
      <c r="W118" s="1068">
        <v>0</v>
      </c>
      <c r="X118" s="1070">
        <v>0</v>
      </c>
      <c r="Y118" s="1083" t="s">
        <v>1300</v>
      </c>
      <c r="Z118" s="1084">
        <v>1.2</v>
      </c>
      <c r="AA118" s="1085" t="s">
        <v>41</v>
      </c>
      <c r="AB118" s="1086">
        <v>1.2</v>
      </c>
      <c r="AC118" s="1087">
        <v>1.3000000000000043</v>
      </c>
      <c r="AD118" s="1088">
        <v>0.04</v>
      </c>
      <c r="AE118" s="1088">
        <v>0.15</v>
      </c>
      <c r="AF118" s="1089">
        <v>1.49</v>
      </c>
      <c r="AG118" s="1089">
        <v>2.2000000000000002</v>
      </c>
      <c r="AH118" s="1088">
        <v>0.92</v>
      </c>
      <c r="AI118" s="1090">
        <v>3.02</v>
      </c>
      <c r="AJ118" s="1090">
        <v>0</v>
      </c>
      <c r="AK118" s="1090">
        <v>0</v>
      </c>
      <c r="AL118" s="1090">
        <v>0</v>
      </c>
      <c r="AM118" s="1090">
        <v>0</v>
      </c>
      <c r="AN118" s="1088">
        <v>0</v>
      </c>
      <c r="AO118" s="1091">
        <v>0</v>
      </c>
      <c r="AP118" s="1242" t="s">
        <v>1294</v>
      </c>
      <c r="AQ118" s="1244">
        <v>0</v>
      </c>
      <c r="AR118" s="1103">
        <v>0.4</v>
      </c>
      <c r="AS118" s="1104"/>
      <c r="AT118" s="1104"/>
      <c r="AU118" s="1105">
        <v>31.999999997480824</v>
      </c>
      <c r="AV118" s="1084">
        <v>1.4</v>
      </c>
      <c r="AW118" s="1085" t="s">
        <v>41</v>
      </c>
      <c r="AX118" s="1086">
        <v>1.4</v>
      </c>
      <c r="AY118" s="1068">
        <v>30.599999997480825</v>
      </c>
      <c r="AZ118" s="1106">
        <v>0.1</v>
      </c>
      <c r="BA118" s="1106"/>
      <c r="BB118" s="1068">
        <v>1.08</v>
      </c>
      <c r="BC118" s="1067">
        <v>6.19</v>
      </c>
      <c r="BD118" s="1107">
        <v>0</v>
      </c>
      <c r="BE118" s="1107"/>
      <c r="BF118" s="1107">
        <v>52.790000000000006</v>
      </c>
      <c r="BG118" s="1107">
        <v>5.54</v>
      </c>
      <c r="BH118" s="1069">
        <v>1.4900000000000042</v>
      </c>
      <c r="BI118" s="1069">
        <v>0</v>
      </c>
      <c r="BJ118" s="1069">
        <v>2.92</v>
      </c>
      <c r="BK118" s="1069">
        <v>0</v>
      </c>
      <c r="BL118" s="1108">
        <v>38.14</v>
      </c>
      <c r="BM118" s="421"/>
      <c r="BN118" s="422" t="s">
        <v>1294</v>
      </c>
      <c r="BO118" s="423" t="s">
        <v>1300</v>
      </c>
      <c r="BP118" s="424">
        <v>0.4</v>
      </c>
      <c r="BQ118" s="865" t="s">
        <v>305</v>
      </c>
      <c r="BR118" s="424">
        <v>31.999999997480824</v>
      </c>
      <c r="BS118" s="425">
        <v>1.3000000000000043</v>
      </c>
      <c r="BT118" s="425">
        <v>1.3000000000000043</v>
      </c>
      <c r="BU118" s="426"/>
    </row>
    <row r="119" spans="1:73" ht="14.25">
      <c r="A119" s="1242" t="s">
        <v>1295</v>
      </c>
      <c r="B119" s="1243"/>
      <c r="C119" s="1244"/>
      <c r="D119" s="1061">
        <v>0.6</v>
      </c>
      <c r="E119" s="1062"/>
      <c r="F119" s="1063"/>
      <c r="G119" s="1064" t="s">
        <v>305</v>
      </c>
      <c r="H119" s="1065">
        <v>18.00000000023304</v>
      </c>
      <c r="I119" s="1065">
        <v>1</v>
      </c>
      <c r="J119" s="1065">
        <v>18.00000000023304</v>
      </c>
      <c r="K119" s="1066">
        <v>1.3000000000000043</v>
      </c>
      <c r="L119" s="1066">
        <v>1.2999999999999972</v>
      </c>
      <c r="M119" s="1067">
        <v>1.3</v>
      </c>
      <c r="N119" s="1068">
        <v>0.06</v>
      </c>
      <c r="O119" s="1068">
        <v>0.12</v>
      </c>
      <c r="P119" s="1067">
        <v>1.48</v>
      </c>
      <c r="Q119" s="1067">
        <v>1.3199999999999998</v>
      </c>
      <c r="R119" s="1069">
        <v>35.159999999999997</v>
      </c>
      <c r="S119" s="1069">
        <v>0</v>
      </c>
      <c r="T119" s="1069">
        <v>0</v>
      </c>
      <c r="U119" s="1069">
        <v>0</v>
      </c>
      <c r="V119" s="1069">
        <v>0</v>
      </c>
      <c r="W119" s="1068">
        <v>0</v>
      </c>
      <c r="X119" s="1070">
        <v>0</v>
      </c>
      <c r="Y119" s="1083" t="s">
        <v>1300</v>
      </c>
      <c r="Z119" s="1084">
        <v>1.2</v>
      </c>
      <c r="AA119" s="1085" t="s">
        <v>41</v>
      </c>
      <c r="AB119" s="1086">
        <v>1.2</v>
      </c>
      <c r="AC119" s="1087">
        <v>1.3000000000000043</v>
      </c>
      <c r="AD119" s="1088">
        <v>0.06</v>
      </c>
      <c r="AE119" s="1088">
        <v>0.15</v>
      </c>
      <c r="AF119" s="1089">
        <v>1.51</v>
      </c>
      <c r="AG119" s="1089">
        <v>2.2000000000000002</v>
      </c>
      <c r="AH119" s="1088">
        <v>0.68</v>
      </c>
      <c r="AI119" s="1090">
        <v>0</v>
      </c>
      <c r="AJ119" s="1090">
        <v>2.2400000000000002</v>
      </c>
      <c r="AK119" s="1090">
        <v>0.01</v>
      </c>
      <c r="AL119" s="1090">
        <v>0</v>
      </c>
      <c r="AM119" s="1090">
        <v>0</v>
      </c>
      <c r="AN119" s="1088">
        <v>10.93</v>
      </c>
      <c r="AO119" s="1091">
        <v>0</v>
      </c>
      <c r="AP119" s="1242" t="s">
        <v>1295</v>
      </c>
      <c r="AQ119" s="1244">
        <v>0</v>
      </c>
      <c r="AR119" s="1103">
        <v>0.6</v>
      </c>
      <c r="AS119" s="1104"/>
      <c r="AT119" s="1104"/>
      <c r="AU119" s="1105">
        <v>18.00000000023304</v>
      </c>
      <c r="AV119" s="1084">
        <v>1.4</v>
      </c>
      <c r="AW119" s="1085" t="s">
        <v>41</v>
      </c>
      <c r="AX119" s="1086">
        <v>1.4</v>
      </c>
      <c r="AY119" s="1068">
        <v>16.600000000233042</v>
      </c>
      <c r="AZ119" s="1106">
        <v>0.12</v>
      </c>
      <c r="BA119" s="1106"/>
      <c r="BB119" s="1068">
        <v>1.3199999999999998</v>
      </c>
      <c r="BC119" s="1067">
        <v>5.25</v>
      </c>
      <c r="BD119" s="1107">
        <v>0</v>
      </c>
      <c r="BE119" s="1107"/>
      <c r="BF119" s="1107">
        <v>37.409999999999997</v>
      </c>
      <c r="BG119" s="1107">
        <v>6.76</v>
      </c>
      <c r="BH119" s="1069">
        <v>1.5100000000000042</v>
      </c>
      <c r="BI119" s="1069">
        <v>0</v>
      </c>
      <c r="BJ119" s="1069">
        <v>2.96</v>
      </c>
      <c r="BK119" s="1069">
        <v>0</v>
      </c>
      <c r="BL119" s="1108">
        <v>22.44</v>
      </c>
      <c r="BM119" s="421"/>
      <c r="BN119" s="422" t="s">
        <v>1295</v>
      </c>
      <c r="BO119" s="423" t="s">
        <v>1300</v>
      </c>
      <c r="BP119" s="424">
        <v>0.6</v>
      </c>
      <c r="BQ119" s="865" t="s">
        <v>305</v>
      </c>
      <c r="BR119" s="424">
        <v>18.00000000023304</v>
      </c>
      <c r="BS119" s="425">
        <v>1.3000000000000043</v>
      </c>
      <c r="BT119" s="425">
        <v>1.2999999999999972</v>
      </c>
      <c r="BU119" s="426"/>
    </row>
    <row r="120" spans="1:73" ht="14.25">
      <c r="A120" s="1242" t="s">
        <v>1296</v>
      </c>
      <c r="B120" s="1243"/>
      <c r="C120" s="1244"/>
      <c r="D120" s="1061">
        <v>0.6</v>
      </c>
      <c r="E120" s="1062"/>
      <c r="F120" s="1063"/>
      <c r="G120" s="1064" t="s">
        <v>305</v>
      </c>
      <c r="H120" s="1065">
        <v>12.000000000191191</v>
      </c>
      <c r="I120" s="1065">
        <v>1</v>
      </c>
      <c r="J120" s="1065">
        <v>12.000000000191191</v>
      </c>
      <c r="K120" s="1066">
        <v>1.2999999999999972</v>
      </c>
      <c r="L120" s="1066">
        <v>1.2999999999999972</v>
      </c>
      <c r="M120" s="1067">
        <v>1.3</v>
      </c>
      <c r="N120" s="1068">
        <v>0.06</v>
      </c>
      <c r="O120" s="1068">
        <v>0.12</v>
      </c>
      <c r="P120" s="1067">
        <v>1.48</v>
      </c>
      <c r="Q120" s="1067">
        <v>1.3199999999999998</v>
      </c>
      <c r="R120" s="1069">
        <v>23.44</v>
      </c>
      <c r="S120" s="1069">
        <v>0</v>
      </c>
      <c r="T120" s="1069">
        <v>0</v>
      </c>
      <c r="U120" s="1069">
        <v>0</v>
      </c>
      <c r="V120" s="1069">
        <v>0</v>
      </c>
      <c r="W120" s="1068">
        <v>0</v>
      </c>
      <c r="X120" s="1070">
        <v>0</v>
      </c>
      <c r="Y120" s="1083" t="s">
        <v>1301</v>
      </c>
      <c r="Z120" s="1084">
        <v>1.2</v>
      </c>
      <c r="AA120" s="1085" t="s">
        <v>41</v>
      </c>
      <c r="AB120" s="1086">
        <v>1.2</v>
      </c>
      <c r="AC120" s="1087">
        <v>1.2999999999999972</v>
      </c>
      <c r="AD120" s="1088">
        <v>0.06</v>
      </c>
      <c r="AE120" s="1088">
        <v>0.15</v>
      </c>
      <c r="AF120" s="1089">
        <v>1.51</v>
      </c>
      <c r="AG120" s="1089">
        <v>2.2000000000000002</v>
      </c>
      <c r="AH120" s="1088">
        <v>0.68</v>
      </c>
      <c r="AI120" s="1090">
        <v>0</v>
      </c>
      <c r="AJ120" s="1090">
        <v>2.2400000000000002</v>
      </c>
      <c r="AK120" s="1090">
        <v>0.01</v>
      </c>
      <c r="AL120" s="1090">
        <v>0</v>
      </c>
      <c r="AM120" s="1090">
        <v>0</v>
      </c>
      <c r="AN120" s="1088">
        <v>10.93</v>
      </c>
      <c r="AO120" s="1091">
        <v>0</v>
      </c>
      <c r="AP120" s="1242" t="s">
        <v>1296</v>
      </c>
      <c r="AQ120" s="1244">
        <v>0</v>
      </c>
      <c r="AR120" s="1103">
        <v>0.6</v>
      </c>
      <c r="AS120" s="1104"/>
      <c r="AT120" s="1104"/>
      <c r="AU120" s="1105">
        <v>12.000000000191191</v>
      </c>
      <c r="AV120" s="1084">
        <v>1.4</v>
      </c>
      <c r="AW120" s="1085" t="s">
        <v>41</v>
      </c>
      <c r="AX120" s="1086">
        <v>1.4</v>
      </c>
      <c r="AY120" s="1068">
        <v>10.600000000191191</v>
      </c>
      <c r="AZ120" s="1106">
        <v>0.12</v>
      </c>
      <c r="BA120" s="1106"/>
      <c r="BB120" s="1068">
        <v>1.3199999999999998</v>
      </c>
      <c r="BC120" s="1067">
        <v>3.35</v>
      </c>
      <c r="BD120" s="1107">
        <v>0</v>
      </c>
      <c r="BE120" s="1107"/>
      <c r="BF120" s="1107">
        <v>25.69</v>
      </c>
      <c r="BG120" s="1107">
        <v>4.32</v>
      </c>
      <c r="BH120" s="1069">
        <v>1.5099999999999971</v>
      </c>
      <c r="BI120" s="1069">
        <v>0</v>
      </c>
      <c r="BJ120" s="1069">
        <v>2.96</v>
      </c>
      <c r="BK120" s="1069">
        <v>0</v>
      </c>
      <c r="BL120" s="1108">
        <v>15.06</v>
      </c>
      <c r="BM120" s="421"/>
      <c r="BN120" s="422" t="s">
        <v>1296</v>
      </c>
      <c r="BO120" s="423" t="s">
        <v>1301</v>
      </c>
      <c r="BP120" s="424">
        <v>0.6</v>
      </c>
      <c r="BQ120" s="865" t="s">
        <v>305</v>
      </c>
      <c r="BR120" s="424">
        <v>12.000000000191191</v>
      </c>
      <c r="BS120" s="425">
        <v>1.2999999999999972</v>
      </c>
      <c r="BT120" s="425">
        <v>1.2999999999999972</v>
      </c>
      <c r="BU120" s="426"/>
    </row>
    <row r="121" spans="1:73" ht="14.25">
      <c r="A121" s="1240"/>
      <c r="B121" s="1241"/>
      <c r="C121" s="1241"/>
      <c r="D121" s="866"/>
      <c r="E121" s="866"/>
      <c r="F121" s="866"/>
      <c r="G121" s="867"/>
      <c r="H121" s="868"/>
      <c r="I121" s="868"/>
      <c r="J121" s="868"/>
      <c r="K121" s="869"/>
      <c r="L121" s="869"/>
      <c r="M121" s="870"/>
      <c r="N121" s="871"/>
      <c r="O121" s="871"/>
      <c r="P121" s="870"/>
      <c r="Q121" s="870"/>
      <c r="R121" s="872"/>
      <c r="S121" s="872"/>
      <c r="T121" s="872"/>
      <c r="U121" s="872"/>
      <c r="V121" s="872"/>
      <c r="W121" s="871"/>
      <c r="X121" s="1071"/>
      <c r="Y121" s="987"/>
      <c r="Z121" s="873"/>
      <c r="AA121" s="874"/>
      <c r="AB121" s="873"/>
      <c r="AC121" s="875"/>
      <c r="AD121" s="874"/>
      <c r="AE121" s="874"/>
      <c r="AF121" s="876"/>
      <c r="AG121" s="876"/>
      <c r="AH121" s="874"/>
      <c r="AI121" s="877"/>
      <c r="AJ121" s="877"/>
      <c r="AK121" s="877"/>
      <c r="AL121" s="877"/>
      <c r="AM121" s="877"/>
      <c r="AN121" s="874"/>
      <c r="AO121" s="1092"/>
      <c r="AP121" s="1240"/>
      <c r="AQ121" s="1241"/>
      <c r="AR121" s="878"/>
      <c r="AS121" s="878"/>
      <c r="AT121" s="878"/>
      <c r="AU121" s="879"/>
      <c r="AV121" s="873"/>
      <c r="AW121" s="874"/>
      <c r="AX121" s="873"/>
      <c r="AY121" s="871"/>
      <c r="AZ121" s="880"/>
      <c r="BA121" s="880"/>
      <c r="BB121" s="871"/>
      <c r="BC121" s="870"/>
      <c r="BD121" s="870"/>
      <c r="BE121" s="870"/>
      <c r="BF121" s="870"/>
      <c r="BG121" s="870"/>
      <c r="BH121" s="872"/>
      <c r="BI121" s="872"/>
      <c r="BJ121" s="872"/>
      <c r="BK121" s="872"/>
      <c r="BL121" s="1109"/>
      <c r="BM121" s="881"/>
      <c r="BN121" s="882"/>
      <c r="BO121" s="883"/>
      <c r="BP121" s="884"/>
      <c r="BQ121" s="884"/>
      <c r="BR121" s="884"/>
      <c r="BS121" s="885"/>
      <c r="BT121" s="885"/>
      <c r="BU121" s="886"/>
    </row>
    <row r="122" spans="1:73" ht="14.25">
      <c r="A122" s="907" t="s">
        <v>891</v>
      </c>
      <c r="B122" s="387"/>
      <c r="C122" s="389"/>
      <c r="D122" s="389"/>
      <c r="E122" s="389"/>
      <c r="F122" s="389"/>
      <c r="G122" s="389"/>
      <c r="H122" s="389"/>
      <c r="I122" s="389"/>
      <c r="J122" s="389"/>
      <c r="K122" s="389"/>
      <c r="L122" s="389"/>
      <c r="M122" s="389"/>
      <c r="N122" s="389"/>
      <c r="O122" s="389"/>
      <c r="P122" s="389"/>
      <c r="Q122" s="389"/>
      <c r="R122" s="389"/>
      <c r="S122" s="389"/>
      <c r="T122" s="389"/>
      <c r="U122" s="389"/>
      <c r="V122" s="389"/>
      <c r="W122" s="389"/>
      <c r="X122" s="1058"/>
      <c r="Y122" s="807" t="s">
        <v>891</v>
      </c>
      <c r="Z122" s="405"/>
      <c r="AA122" s="405"/>
      <c r="AB122" s="405"/>
      <c r="AC122" s="406"/>
      <c r="AD122" s="407"/>
      <c r="AE122" s="407"/>
      <c r="AF122" s="406"/>
      <c r="AG122" s="406"/>
      <c r="AH122" s="406"/>
      <c r="AI122" s="409"/>
      <c r="AJ122" s="409"/>
      <c r="AK122" s="409"/>
      <c r="AL122" s="409"/>
      <c r="AM122" s="409"/>
      <c r="AN122" s="407"/>
      <c r="AO122" s="1082"/>
      <c r="AP122" s="807" t="s">
        <v>891</v>
      </c>
      <c r="AQ122" s="413"/>
      <c r="AR122" s="405"/>
      <c r="AS122" s="405"/>
      <c r="AT122" s="405"/>
      <c r="AU122" s="408"/>
      <c r="AV122" s="405"/>
      <c r="AW122" s="405"/>
      <c r="AX122" s="405"/>
      <c r="AY122" s="407"/>
      <c r="AZ122" s="407"/>
      <c r="BA122" s="407"/>
      <c r="BB122" s="407"/>
      <c r="BC122" s="406"/>
      <c r="BD122" s="406"/>
      <c r="BE122" s="406"/>
      <c r="BF122" s="406"/>
      <c r="BG122" s="406"/>
      <c r="BH122" s="406"/>
      <c r="BI122" s="406"/>
      <c r="BJ122" s="406"/>
      <c r="BK122" s="406"/>
      <c r="BL122" s="1102"/>
      <c r="BM122" s="421"/>
      <c r="BN122" s="911"/>
      <c r="BO122" s="912"/>
      <c r="BP122" s="912"/>
      <c r="BQ122" s="912"/>
      <c r="BR122" s="912"/>
      <c r="BS122" s="912"/>
      <c r="BT122" s="912"/>
      <c r="BU122" s="913"/>
    </row>
    <row r="123" spans="1:73" ht="14.25">
      <c r="A123" s="1245"/>
      <c r="B123" s="1246"/>
      <c r="C123" s="1246"/>
      <c r="D123" s="887"/>
      <c r="E123" s="887"/>
      <c r="F123" s="887"/>
      <c r="G123" s="888"/>
      <c r="H123" s="889"/>
      <c r="I123" s="889"/>
      <c r="J123" s="889"/>
      <c r="K123" s="890"/>
      <c r="L123" s="890"/>
      <c r="M123" s="891"/>
      <c r="N123" s="892"/>
      <c r="O123" s="892"/>
      <c r="P123" s="891"/>
      <c r="Q123" s="891"/>
      <c r="R123" s="893"/>
      <c r="S123" s="893"/>
      <c r="T123" s="893"/>
      <c r="U123" s="893"/>
      <c r="V123" s="893"/>
      <c r="W123" s="892"/>
      <c r="X123" s="1072"/>
      <c r="Y123" s="989"/>
      <c r="Z123" s="894"/>
      <c r="AA123" s="895"/>
      <c r="AB123" s="894"/>
      <c r="AC123" s="896"/>
      <c r="AD123" s="895"/>
      <c r="AE123" s="895"/>
      <c r="AF123" s="897"/>
      <c r="AG123" s="897"/>
      <c r="AH123" s="895"/>
      <c r="AI123" s="898"/>
      <c r="AJ123" s="898"/>
      <c r="AK123" s="898"/>
      <c r="AL123" s="898"/>
      <c r="AM123" s="898"/>
      <c r="AN123" s="895"/>
      <c r="AO123" s="1093"/>
      <c r="AP123" s="1245"/>
      <c r="AQ123" s="1246"/>
      <c r="AR123" s="899"/>
      <c r="AS123" s="899"/>
      <c r="AT123" s="899"/>
      <c r="AU123" s="900"/>
      <c r="AV123" s="894"/>
      <c r="AW123" s="895"/>
      <c r="AX123" s="894"/>
      <c r="AY123" s="892"/>
      <c r="AZ123" s="901"/>
      <c r="BA123" s="901"/>
      <c r="BB123" s="892"/>
      <c r="BC123" s="891"/>
      <c r="BD123" s="891"/>
      <c r="BE123" s="891"/>
      <c r="BF123" s="891"/>
      <c r="BG123" s="891"/>
      <c r="BH123" s="893"/>
      <c r="BI123" s="893"/>
      <c r="BJ123" s="893"/>
      <c r="BK123" s="893"/>
      <c r="BL123" s="1110"/>
      <c r="BM123" s="881"/>
      <c r="BN123" s="902"/>
      <c r="BO123" s="903"/>
      <c r="BP123" s="904"/>
      <c r="BQ123" s="904"/>
      <c r="BR123" s="904"/>
      <c r="BS123" s="905"/>
      <c r="BT123" s="905"/>
      <c r="BU123" s="906"/>
    </row>
    <row r="124" spans="1:73" ht="14.25">
      <c r="A124" s="1242" t="s">
        <v>970</v>
      </c>
      <c r="B124" s="1243"/>
      <c r="C124" s="1244"/>
      <c r="D124" s="1061">
        <v>0.4</v>
      </c>
      <c r="E124" s="1062"/>
      <c r="F124" s="1063"/>
      <c r="G124" s="1064" t="s">
        <v>306</v>
      </c>
      <c r="H124" s="1065">
        <v>39.984181002921289</v>
      </c>
      <c r="I124" s="1065">
        <v>1</v>
      </c>
      <c r="J124" s="1065">
        <v>39.984181002921289</v>
      </c>
      <c r="K124" s="1066">
        <v>2.6700000000000585</v>
      </c>
      <c r="L124" s="1066">
        <v>0.84499999999999886</v>
      </c>
      <c r="M124" s="1067">
        <v>1.76</v>
      </c>
      <c r="N124" s="1068">
        <v>0.04</v>
      </c>
      <c r="O124" s="1068">
        <v>0.1</v>
      </c>
      <c r="P124" s="1067">
        <v>1.9000000000000001</v>
      </c>
      <c r="Q124" s="1067">
        <v>1.08</v>
      </c>
      <c r="R124" s="1069">
        <v>0</v>
      </c>
      <c r="S124" s="1069">
        <v>64.77</v>
      </c>
      <c r="T124" s="1069">
        <v>17.27</v>
      </c>
      <c r="U124" s="1069">
        <v>0</v>
      </c>
      <c r="V124" s="1069">
        <v>0</v>
      </c>
      <c r="W124" s="1068">
        <v>191.92</v>
      </c>
      <c r="X124" s="1070">
        <v>0</v>
      </c>
      <c r="Y124" s="1083" t="s">
        <v>972</v>
      </c>
      <c r="Z124" s="1084">
        <v>1.2</v>
      </c>
      <c r="AA124" s="1085" t="s">
        <v>41</v>
      </c>
      <c r="AB124" s="1086">
        <v>1.2</v>
      </c>
      <c r="AC124" s="1087">
        <v>2.6700000000000585</v>
      </c>
      <c r="AD124" s="1088">
        <v>0.04</v>
      </c>
      <c r="AE124" s="1088">
        <v>0.15</v>
      </c>
      <c r="AF124" s="1089">
        <v>2.86</v>
      </c>
      <c r="AG124" s="1089">
        <v>2.3000000000000003</v>
      </c>
      <c r="AH124" s="1088">
        <v>0.92</v>
      </c>
      <c r="AI124" s="1090">
        <v>0</v>
      </c>
      <c r="AJ124" s="1090">
        <v>3.17</v>
      </c>
      <c r="AK124" s="1090">
        <v>2.88</v>
      </c>
      <c r="AL124" s="1090">
        <v>0</v>
      </c>
      <c r="AM124" s="1090">
        <v>0</v>
      </c>
      <c r="AN124" s="1088">
        <v>24.73</v>
      </c>
      <c r="AO124" s="1091">
        <v>0</v>
      </c>
      <c r="AP124" s="1242" t="s">
        <v>970</v>
      </c>
      <c r="AQ124" s="1244">
        <v>0</v>
      </c>
      <c r="AR124" s="1103">
        <v>0.4</v>
      </c>
      <c r="AS124" s="1104"/>
      <c r="AT124" s="1104"/>
      <c r="AU124" s="1105">
        <v>39.984181002921289</v>
      </c>
      <c r="AV124" s="1084">
        <v>1.4</v>
      </c>
      <c r="AW124" s="1085" t="s">
        <v>41</v>
      </c>
      <c r="AX124" s="1086">
        <v>1.4</v>
      </c>
      <c r="AY124" s="1068">
        <v>38.584181002921291</v>
      </c>
      <c r="AZ124" s="1106">
        <v>0.1</v>
      </c>
      <c r="BA124" s="1106"/>
      <c r="BB124" s="1068">
        <v>1.08</v>
      </c>
      <c r="BC124" s="1067">
        <v>7.8</v>
      </c>
      <c r="BD124" s="1107">
        <v>0</v>
      </c>
      <c r="BE124" s="1107"/>
      <c r="BF124" s="1107">
        <v>88.089999999999989</v>
      </c>
      <c r="BG124" s="1107">
        <v>6.98</v>
      </c>
      <c r="BH124" s="1069">
        <v>2.35</v>
      </c>
      <c r="BI124" s="1069">
        <v>0.56000000000005867</v>
      </c>
      <c r="BJ124" s="1069">
        <v>4.6100000000000003</v>
      </c>
      <c r="BK124" s="1069">
        <v>0.36</v>
      </c>
      <c r="BL124" s="1108">
        <v>68.34</v>
      </c>
      <c r="BM124" s="421"/>
      <c r="BN124" s="422" t="s">
        <v>970</v>
      </c>
      <c r="BO124" s="861" t="s">
        <v>972</v>
      </c>
      <c r="BP124" s="424">
        <v>0.4</v>
      </c>
      <c r="BQ124" s="865" t="s">
        <v>306</v>
      </c>
      <c r="BR124" s="424">
        <v>39.984181002921289</v>
      </c>
      <c r="BS124" s="425">
        <v>2.6700000000000585</v>
      </c>
      <c r="BT124" s="425">
        <v>0.84499999999999886</v>
      </c>
      <c r="BU124" s="426"/>
    </row>
    <row r="125" spans="1:73" ht="14.25">
      <c r="A125" s="1242" t="s">
        <v>971</v>
      </c>
      <c r="B125" s="1243"/>
      <c r="C125" s="1244"/>
      <c r="D125" s="1061">
        <v>0.4</v>
      </c>
      <c r="E125" s="1062"/>
      <c r="F125" s="1063"/>
      <c r="G125" s="1064" t="s">
        <v>306</v>
      </c>
      <c r="H125" s="1065">
        <v>7.9361944610888271</v>
      </c>
      <c r="I125" s="1065">
        <v>1</v>
      </c>
      <c r="J125" s="1065">
        <v>7.9361944610888271</v>
      </c>
      <c r="K125" s="1066">
        <v>0.84499999999999886</v>
      </c>
      <c r="L125" s="1066">
        <v>0.84499999999999886</v>
      </c>
      <c r="M125" s="1067">
        <v>0.84</v>
      </c>
      <c r="N125" s="1068">
        <v>0.04</v>
      </c>
      <c r="O125" s="1068">
        <v>0.1</v>
      </c>
      <c r="P125" s="1067">
        <v>0.98</v>
      </c>
      <c r="Q125" s="1067">
        <v>1.08</v>
      </c>
      <c r="R125" s="1069">
        <v>8.4</v>
      </c>
      <c r="S125" s="1069">
        <v>0</v>
      </c>
      <c r="T125" s="1069">
        <v>0</v>
      </c>
      <c r="U125" s="1069">
        <v>0</v>
      </c>
      <c r="V125" s="1069">
        <v>0</v>
      </c>
      <c r="W125" s="1068">
        <v>0</v>
      </c>
      <c r="X125" s="1070">
        <v>0</v>
      </c>
      <c r="Y125" s="1083" t="s">
        <v>973</v>
      </c>
      <c r="Z125" s="1084">
        <v>1.2</v>
      </c>
      <c r="AA125" s="1085" t="s">
        <v>41</v>
      </c>
      <c r="AB125" s="1086">
        <v>1.2</v>
      </c>
      <c r="AC125" s="1087">
        <v>0.84499999999999886</v>
      </c>
      <c r="AD125" s="1088">
        <v>0.04</v>
      </c>
      <c r="AE125" s="1088">
        <v>0.15</v>
      </c>
      <c r="AF125" s="1089">
        <v>1.04</v>
      </c>
      <c r="AG125" s="1089">
        <v>2.2000000000000002</v>
      </c>
      <c r="AH125" s="1088">
        <v>0.92</v>
      </c>
      <c r="AI125" s="1090">
        <v>2.1</v>
      </c>
      <c r="AJ125" s="1090">
        <v>0</v>
      </c>
      <c r="AK125" s="1090">
        <v>0</v>
      </c>
      <c r="AL125" s="1090">
        <v>0</v>
      </c>
      <c r="AM125" s="1090">
        <v>0</v>
      </c>
      <c r="AN125" s="1088">
        <v>0</v>
      </c>
      <c r="AO125" s="1091">
        <v>0</v>
      </c>
      <c r="AP125" s="1242" t="s">
        <v>971</v>
      </c>
      <c r="AQ125" s="1244">
        <v>0</v>
      </c>
      <c r="AR125" s="1103">
        <v>0.4</v>
      </c>
      <c r="AS125" s="1104"/>
      <c r="AT125" s="1104"/>
      <c r="AU125" s="1105">
        <v>7.9361944610888271</v>
      </c>
      <c r="AV125" s="1084">
        <v>1.4</v>
      </c>
      <c r="AW125" s="1085" t="s">
        <v>41</v>
      </c>
      <c r="AX125" s="1086">
        <v>1.4</v>
      </c>
      <c r="AY125" s="1068">
        <v>6.5361944610888276</v>
      </c>
      <c r="AZ125" s="1106">
        <v>0.1</v>
      </c>
      <c r="BA125" s="1106"/>
      <c r="BB125" s="1068">
        <v>1.08</v>
      </c>
      <c r="BC125" s="1067">
        <v>1.32</v>
      </c>
      <c r="BD125" s="1107">
        <v>0</v>
      </c>
      <c r="BE125" s="1107"/>
      <c r="BF125" s="1107">
        <v>10.5</v>
      </c>
      <c r="BG125" s="1107">
        <v>1.18</v>
      </c>
      <c r="BH125" s="1069">
        <v>1.0349999999999988</v>
      </c>
      <c r="BI125" s="1069">
        <v>0</v>
      </c>
      <c r="BJ125" s="1069">
        <v>2.0299999999999998</v>
      </c>
      <c r="BK125" s="1069">
        <v>0</v>
      </c>
      <c r="BL125" s="1108">
        <v>5.97</v>
      </c>
      <c r="BM125" s="421"/>
      <c r="BN125" s="422" t="s">
        <v>971</v>
      </c>
      <c r="BO125" s="861" t="s">
        <v>973</v>
      </c>
      <c r="BP125" s="424">
        <v>0.4</v>
      </c>
      <c r="BQ125" s="865" t="s">
        <v>306</v>
      </c>
      <c r="BR125" s="424">
        <v>7.9361944610888271</v>
      </c>
      <c r="BS125" s="425">
        <v>0.84499999999999886</v>
      </c>
      <c r="BT125" s="425">
        <v>0.84499999999999886</v>
      </c>
      <c r="BU125" s="426"/>
    </row>
    <row r="126" spans="1:73" ht="14.25">
      <c r="A126" s="1240"/>
      <c r="B126" s="1241"/>
      <c r="C126" s="1241"/>
      <c r="D126" s="866"/>
      <c r="E126" s="866"/>
      <c r="F126" s="866"/>
      <c r="G126" s="867"/>
      <c r="H126" s="868"/>
      <c r="I126" s="868"/>
      <c r="J126" s="868"/>
      <c r="K126" s="869"/>
      <c r="L126" s="869"/>
      <c r="M126" s="870"/>
      <c r="N126" s="871"/>
      <c r="O126" s="871"/>
      <c r="P126" s="870"/>
      <c r="Q126" s="870"/>
      <c r="R126" s="872"/>
      <c r="S126" s="872"/>
      <c r="T126" s="872"/>
      <c r="U126" s="872"/>
      <c r="V126" s="872"/>
      <c r="W126" s="871"/>
      <c r="X126" s="1071"/>
      <c r="Y126" s="987"/>
      <c r="Z126" s="873"/>
      <c r="AA126" s="874"/>
      <c r="AB126" s="873"/>
      <c r="AC126" s="875"/>
      <c r="AD126" s="874"/>
      <c r="AE126" s="874"/>
      <c r="AF126" s="876"/>
      <c r="AG126" s="876"/>
      <c r="AH126" s="874"/>
      <c r="AI126" s="877"/>
      <c r="AJ126" s="877"/>
      <c r="AK126" s="877"/>
      <c r="AL126" s="877"/>
      <c r="AM126" s="877"/>
      <c r="AN126" s="874"/>
      <c r="AO126" s="1092"/>
      <c r="AP126" s="1240"/>
      <c r="AQ126" s="1241"/>
      <c r="AR126" s="878"/>
      <c r="AS126" s="878"/>
      <c r="AT126" s="878"/>
      <c r="AU126" s="879"/>
      <c r="AV126" s="873"/>
      <c r="AW126" s="874"/>
      <c r="AX126" s="873"/>
      <c r="AY126" s="871"/>
      <c r="AZ126" s="880"/>
      <c r="BA126" s="880"/>
      <c r="BB126" s="871"/>
      <c r="BC126" s="870"/>
      <c r="BD126" s="870"/>
      <c r="BE126" s="870"/>
      <c r="BF126" s="870"/>
      <c r="BG126" s="870"/>
      <c r="BH126" s="872"/>
      <c r="BI126" s="872"/>
      <c r="BJ126" s="872"/>
      <c r="BK126" s="872"/>
      <c r="BL126" s="1109"/>
      <c r="BM126" s="881"/>
      <c r="BN126" s="882"/>
      <c r="BO126" s="883"/>
      <c r="BP126" s="884"/>
      <c r="BQ126" s="884"/>
      <c r="BR126" s="884"/>
      <c r="BS126" s="885"/>
      <c r="BT126" s="885"/>
      <c r="BU126" s="886"/>
    </row>
    <row r="127" spans="1:73" ht="14.25">
      <c r="A127" s="907" t="s">
        <v>892</v>
      </c>
      <c r="B127" s="387"/>
      <c r="C127" s="389"/>
      <c r="D127" s="389"/>
      <c r="E127" s="389"/>
      <c r="F127" s="389"/>
      <c r="G127" s="389"/>
      <c r="H127" s="389"/>
      <c r="I127" s="389"/>
      <c r="J127" s="389"/>
      <c r="K127" s="389"/>
      <c r="L127" s="389"/>
      <c r="M127" s="389"/>
      <c r="N127" s="389"/>
      <c r="O127" s="389"/>
      <c r="P127" s="389"/>
      <c r="Q127" s="389"/>
      <c r="R127" s="389"/>
      <c r="S127" s="389"/>
      <c r="T127" s="389"/>
      <c r="U127" s="389"/>
      <c r="V127" s="389"/>
      <c r="W127" s="389"/>
      <c r="X127" s="1058"/>
      <c r="Y127" s="807" t="s">
        <v>892</v>
      </c>
      <c r="Z127" s="405"/>
      <c r="AA127" s="405"/>
      <c r="AB127" s="405"/>
      <c r="AC127" s="406"/>
      <c r="AD127" s="407"/>
      <c r="AE127" s="407"/>
      <c r="AF127" s="406"/>
      <c r="AG127" s="406"/>
      <c r="AH127" s="406"/>
      <c r="AI127" s="409"/>
      <c r="AJ127" s="409"/>
      <c r="AK127" s="409"/>
      <c r="AL127" s="409"/>
      <c r="AM127" s="409"/>
      <c r="AN127" s="407"/>
      <c r="AO127" s="1082"/>
      <c r="AP127" s="807" t="s">
        <v>892</v>
      </c>
      <c r="AQ127" s="413"/>
      <c r="AR127" s="405"/>
      <c r="AS127" s="405"/>
      <c r="AT127" s="405"/>
      <c r="AU127" s="408"/>
      <c r="AV127" s="405"/>
      <c r="AW127" s="405"/>
      <c r="AX127" s="405"/>
      <c r="AY127" s="407"/>
      <c r="AZ127" s="407"/>
      <c r="BA127" s="407"/>
      <c r="BB127" s="407"/>
      <c r="BC127" s="406"/>
      <c r="BD127" s="406"/>
      <c r="BE127" s="406"/>
      <c r="BF127" s="406"/>
      <c r="BG127" s="406"/>
      <c r="BH127" s="406"/>
      <c r="BI127" s="406"/>
      <c r="BJ127" s="406"/>
      <c r="BK127" s="406"/>
      <c r="BL127" s="1102"/>
      <c r="BM127" s="421"/>
      <c r="BN127" s="911"/>
      <c r="BO127" s="912"/>
      <c r="BP127" s="912"/>
      <c r="BQ127" s="912"/>
      <c r="BR127" s="912"/>
      <c r="BS127" s="912"/>
      <c r="BT127" s="912"/>
      <c r="BU127" s="913"/>
    </row>
    <row r="128" spans="1:73" ht="14.25">
      <c r="A128" s="1245"/>
      <c r="B128" s="1246"/>
      <c r="C128" s="1246"/>
      <c r="D128" s="887"/>
      <c r="E128" s="887"/>
      <c r="F128" s="887"/>
      <c r="G128" s="888"/>
      <c r="H128" s="889"/>
      <c r="I128" s="889"/>
      <c r="J128" s="889"/>
      <c r="K128" s="890"/>
      <c r="L128" s="890"/>
      <c r="M128" s="891"/>
      <c r="N128" s="892"/>
      <c r="O128" s="892"/>
      <c r="P128" s="891"/>
      <c r="Q128" s="891"/>
      <c r="R128" s="893"/>
      <c r="S128" s="893"/>
      <c r="T128" s="893"/>
      <c r="U128" s="893"/>
      <c r="V128" s="893"/>
      <c r="W128" s="892"/>
      <c r="X128" s="1072"/>
      <c r="Y128" s="989"/>
      <c r="Z128" s="894"/>
      <c r="AA128" s="895"/>
      <c r="AB128" s="894"/>
      <c r="AC128" s="896"/>
      <c r="AD128" s="895"/>
      <c r="AE128" s="895"/>
      <c r="AF128" s="897"/>
      <c r="AG128" s="897"/>
      <c r="AH128" s="895"/>
      <c r="AI128" s="898"/>
      <c r="AJ128" s="898"/>
      <c r="AK128" s="898"/>
      <c r="AL128" s="898"/>
      <c r="AM128" s="898"/>
      <c r="AN128" s="895"/>
      <c r="AO128" s="1093"/>
      <c r="AP128" s="1245"/>
      <c r="AQ128" s="1246"/>
      <c r="AR128" s="899"/>
      <c r="AS128" s="899"/>
      <c r="AT128" s="899"/>
      <c r="AU128" s="900"/>
      <c r="AV128" s="894"/>
      <c r="AW128" s="895"/>
      <c r="AX128" s="894"/>
      <c r="AY128" s="892"/>
      <c r="AZ128" s="901"/>
      <c r="BA128" s="901"/>
      <c r="BB128" s="892"/>
      <c r="BC128" s="891"/>
      <c r="BD128" s="891"/>
      <c r="BE128" s="891"/>
      <c r="BF128" s="891"/>
      <c r="BG128" s="891"/>
      <c r="BH128" s="893"/>
      <c r="BI128" s="893"/>
      <c r="BJ128" s="893"/>
      <c r="BK128" s="893"/>
      <c r="BL128" s="1110"/>
      <c r="BM128" s="881"/>
      <c r="BN128" s="902"/>
      <c r="BO128" s="903"/>
      <c r="BP128" s="904"/>
      <c r="BQ128" s="904"/>
      <c r="BR128" s="904"/>
      <c r="BS128" s="905"/>
      <c r="BT128" s="905"/>
      <c r="BU128" s="906"/>
    </row>
    <row r="129" spans="1:73" ht="14.25">
      <c r="A129" s="1242" t="s">
        <v>974</v>
      </c>
      <c r="B129" s="1243"/>
      <c r="C129" s="1244"/>
      <c r="D129" s="1061">
        <v>0.4</v>
      </c>
      <c r="E129" s="1062"/>
      <c r="F129" s="1063"/>
      <c r="G129" s="1064" t="s">
        <v>305</v>
      </c>
      <c r="H129" s="1065">
        <v>21.999999999964682</v>
      </c>
      <c r="I129" s="1065">
        <v>1</v>
      </c>
      <c r="J129" s="1065">
        <v>21.999999999964682</v>
      </c>
      <c r="K129" s="1066">
        <v>1</v>
      </c>
      <c r="L129" s="1066">
        <v>1</v>
      </c>
      <c r="M129" s="1067">
        <v>1</v>
      </c>
      <c r="N129" s="1068">
        <v>0.04</v>
      </c>
      <c r="O129" s="1068">
        <v>0.1</v>
      </c>
      <c r="P129" s="1067">
        <v>1.1400000000000001</v>
      </c>
      <c r="Q129" s="1067">
        <v>1.08</v>
      </c>
      <c r="R129" s="1069">
        <v>27.09</v>
      </c>
      <c r="S129" s="1069">
        <v>0</v>
      </c>
      <c r="T129" s="1069">
        <v>0</v>
      </c>
      <c r="U129" s="1069">
        <v>0</v>
      </c>
      <c r="V129" s="1069">
        <v>0</v>
      </c>
      <c r="W129" s="1068">
        <v>0</v>
      </c>
      <c r="X129" s="1070">
        <v>0</v>
      </c>
      <c r="Y129" s="1083" t="s">
        <v>1004</v>
      </c>
      <c r="Z129" s="1084">
        <v>1.2</v>
      </c>
      <c r="AA129" s="1085" t="s">
        <v>41</v>
      </c>
      <c r="AB129" s="1086">
        <v>1.2</v>
      </c>
      <c r="AC129" s="1087">
        <v>1</v>
      </c>
      <c r="AD129" s="1088">
        <v>0.04</v>
      </c>
      <c r="AE129" s="1088">
        <v>0.15</v>
      </c>
      <c r="AF129" s="1089">
        <v>1.19</v>
      </c>
      <c r="AG129" s="1089">
        <v>2.2000000000000002</v>
      </c>
      <c r="AH129" s="1088">
        <v>0.92</v>
      </c>
      <c r="AI129" s="1090">
        <v>2.41</v>
      </c>
      <c r="AJ129" s="1090">
        <v>0</v>
      </c>
      <c r="AK129" s="1090">
        <v>0</v>
      </c>
      <c r="AL129" s="1090">
        <v>0</v>
      </c>
      <c r="AM129" s="1090">
        <v>0</v>
      </c>
      <c r="AN129" s="1088">
        <v>0</v>
      </c>
      <c r="AO129" s="1091">
        <v>0</v>
      </c>
      <c r="AP129" s="1242" t="s">
        <v>974</v>
      </c>
      <c r="AQ129" s="1244">
        <v>0</v>
      </c>
      <c r="AR129" s="1103">
        <v>0.4</v>
      </c>
      <c r="AS129" s="1104"/>
      <c r="AT129" s="1104"/>
      <c r="AU129" s="1105">
        <v>21.999999999964682</v>
      </c>
      <c r="AV129" s="1084">
        <v>1.4</v>
      </c>
      <c r="AW129" s="1085" t="s">
        <v>41</v>
      </c>
      <c r="AX129" s="1086">
        <v>1.4</v>
      </c>
      <c r="AY129" s="1068">
        <v>20.599999999964684</v>
      </c>
      <c r="AZ129" s="1106">
        <v>0.1</v>
      </c>
      <c r="BA129" s="1106"/>
      <c r="BB129" s="1068">
        <v>1.08</v>
      </c>
      <c r="BC129" s="1067">
        <v>4.17</v>
      </c>
      <c r="BD129" s="1107">
        <v>0</v>
      </c>
      <c r="BE129" s="1107"/>
      <c r="BF129" s="1107">
        <v>29.5</v>
      </c>
      <c r="BG129" s="1107">
        <v>3.73</v>
      </c>
      <c r="BH129" s="1069">
        <v>1.19</v>
      </c>
      <c r="BI129" s="1069">
        <v>0</v>
      </c>
      <c r="BJ129" s="1069">
        <v>2.33</v>
      </c>
      <c r="BK129" s="1069">
        <v>0</v>
      </c>
      <c r="BL129" s="1108">
        <v>19.27</v>
      </c>
      <c r="BM129" s="421"/>
      <c r="BN129" s="422" t="s">
        <v>974</v>
      </c>
      <c r="BO129" s="861" t="s">
        <v>1004</v>
      </c>
      <c r="BP129" s="424">
        <v>0.4</v>
      </c>
      <c r="BQ129" s="865" t="s">
        <v>305</v>
      </c>
      <c r="BR129" s="424">
        <v>21.999999999964682</v>
      </c>
      <c r="BS129" s="425">
        <v>1</v>
      </c>
      <c r="BT129" s="425">
        <v>1</v>
      </c>
      <c r="BU129" s="426"/>
    </row>
    <row r="130" spans="1:73" ht="14.25">
      <c r="A130" s="1242" t="s">
        <v>975</v>
      </c>
      <c r="B130" s="1243"/>
      <c r="C130" s="1244"/>
      <c r="D130" s="1061">
        <v>0.4</v>
      </c>
      <c r="E130" s="1062"/>
      <c r="F130" s="1063"/>
      <c r="G130" s="1064" t="s">
        <v>305</v>
      </c>
      <c r="H130" s="1065">
        <v>21.999999999977394</v>
      </c>
      <c r="I130" s="1065">
        <v>1</v>
      </c>
      <c r="J130" s="1065">
        <v>21.999999999977394</v>
      </c>
      <c r="K130" s="1066">
        <v>1</v>
      </c>
      <c r="L130" s="1066">
        <v>1</v>
      </c>
      <c r="M130" s="1067">
        <v>1</v>
      </c>
      <c r="N130" s="1068">
        <v>0.04</v>
      </c>
      <c r="O130" s="1068">
        <v>0.1</v>
      </c>
      <c r="P130" s="1067">
        <v>1.1400000000000001</v>
      </c>
      <c r="Q130" s="1067">
        <v>1.08</v>
      </c>
      <c r="R130" s="1069">
        <v>27.09</v>
      </c>
      <c r="S130" s="1069">
        <v>0</v>
      </c>
      <c r="T130" s="1069">
        <v>0</v>
      </c>
      <c r="U130" s="1069">
        <v>0</v>
      </c>
      <c r="V130" s="1069">
        <v>0</v>
      </c>
      <c r="W130" s="1068">
        <v>0</v>
      </c>
      <c r="X130" s="1070">
        <v>0</v>
      </c>
      <c r="Y130" s="1083" t="s">
        <v>1005</v>
      </c>
      <c r="Z130" s="1084">
        <v>1.2</v>
      </c>
      <c r="AA130" s="1085" t="s">
        <v>41</v>
      </c>
      <c r="AB130" s="1086">
        <v>1.2</v>
      </c>
      <c r="AC130" s="1087">
        <v>1</v>
      </c>
      <c r="AD130" s="1088">
        <v>0.04</v>
      </c>
      <c r="AE130" s="1088">
        <v>0.15</v>
      </c>
      <c r="AF130" s="1089">
        <v>1.19</v>
      </c>
      <c r="AG130" s="1089">
        <v>2.2000000000000002</v>
      </c>
      <c r="AH130" s="1088">
        <v>0.92</v>
      </c>
      <c r="AI130" s="1090">
        <v>2.41</v>
      </c>
      <c r="AJ130" s="1090">
        <v>0</v>
      </c>
      <c r="AK130" s="1090">
        <v>0</v>
      </c>
      <c r="AL130" s="1090">
        <v>0</v>
      </c>
      <c r="AM130" s="1090">
        <v>0</v>
      </c>
      <c r="AN130" s="1088">
        <v>0</v>
      </c>
      <c r="AO130" s="1091">
        <v>0</v>
      </c>
      <c r="AP130" s="1242" t="s">
        <v>975</v>
      </c>
      <c r="AQ130" s="1244">
        <v>0</v>
      </c>
      <c r="AR130" s="1103">
        <v>0.4</v>
      </c>
      <c r="AS130" s="1104"/>
      <c r="AT130" s="1104"/>
      <c r="AU130" s="1105">
        <v>21.999999999977394</v>
      </c>
      <c r="AV130" s="1084">
        <v>1.4</v>
      </c>
      <c r="AW130" s="1085" t="s">
        <v>41</v>
      </c>
      <c r="AX130" s="1086">
        <v>1.4</v>
      </c>
      <c r="AY130" s="1068">
        <v>20.599999999977396</v>
      </c>
      <c r="AZ130" s="1106">
        <v>0.1</v>
      </c>
      <c r="BA130" s="1106"/>
      <c r="BB130" s="1068">
        <v>1.08</v>
      </c>
      <c r="BC130" s="1067">
        <v>4.17</v>
      </c>
      <c r="BD130" s="1107">
        <v>0</v>
      </c>
      <c r="BE130" s="1107"/>
      <c r="BF130" s="1107">
        <v>29.5</v>
      </c>
      <c r="BG130" s="1107">
        <v>3.73</v>
      </c>
      <c r="BH130" s="1069">
        <v>1.19</v>
      </c>
      <c r="BI130" s="1069">
        <v>0</v>
      </c>
      <c r="BJ130" s="1069">
        <v>2.33</v>
      </c>
      <c r="BK130" s="1069">
        <v>0</v>
      </c>
      <c r="BL130" s="1108">
        <v>19.27</v>
      </c>
      <c r="BM130" s="421"/>
      <c r="BN130" s="422" t="s">
        <v>975</v>
      </c>
      <c r="BO130" s="861" t="s">
        <v>1005</v>
      </c>
      <c r="BP130" s="424">
        <v>0.4</v>
      </c>
      <c r="BQ130" s="865" t="s">
        <v>305</v>
      </c>
      <c r="BR130" s="424">
        <v>21.999999999977394</v>
      </c>
      <c r="BS130" s="425">
        <v>1</v>
      </c>
      <c r="BT130" s="425">
        <v>1</v>
      </c>
      <c r="BU130" s="426"/>
    </row>
    <row r="131" spans="1:73" ht="14.25">
      <c r="A131" s="1242" t="s">
        <v>976</v>
      </c>
      <c r="B131" s="1243"/>
      <c r="C131" s="1244"/>
      <c r="D131" s="1061">
        <v>0.4</v>
      </c>
      <c r="E131" s="1062"/>
      <c r="F131" s="1063"/>
      <c r="G131" s="1064" t="s">
        <v>305</v>
      </c>
      <c r="H131" s="1065">
        <v>22.138803841022622</v>
      </c>
      <c r="I131" s="1065">
        <v>1</v>
      </c>
      <c r="J131" s="1065">
        <v>22.138803841022622</v>
      </c>
      <c r="K131" s="1066">
        <v>1</v>
      </c>
      <c r="L131" s="1066">
        <v>1</v>
      </c>
      <c r="M131" s="1067">
        <v>1</v>
      </c>
      <c r="N131" s="1068">
        <v>0.04</v>
      </c>
      <c r="O131" s="1068">
        <v>0.1</v>
      </c>
      <c r="P131" s="1067">
        <v>1.1400000000000001</v>
      </c>
      <c r="Q131" s="1067">
        <v>1.08</v>
      </c>
      <c r="R131" s="1069">
        <v>27.26</v>
      </c>
      <c r="S131" s="1069">
        <v>0</v>
      </c>
      <c r="T131" s="1069">
        <v>0</v>
      </c>
      <c r="U131" s="1069">
        <v>0</v>
      </c>
      <c r="V131" s="1069">
        <v>0</v>
      </c>
      <c r="W131" s="1068">
        <v>0</v>
      </c>
      <c r="X131" s="1070">
        <v>0</v>
      </c>
      <c r="Y131" s="1083" t="s">
        <v>1006</v>
      </c>
      <c r="Z131" s="1084">
        <v>1.2</v>
      </c>
      <c r="AA131" s="1085" t="s">
        <v>41</v>
      </c>
      <c r="AB131" s="1086">
        <v>1.2</v>
      </c>
      <c r="AC131" s="1087">
        <v>1</v>
      </c>
      <c r="AD131" s="1088">
        <v>0.04</v>
      </c>
      <c r="AE131" s="1088">
        <v>0.15</v>
      </c>
      <c r="AF131" s="1089">
        <v>1.19</v>
      </c>
      <c r="AG131" s="1089">
        <v>2.2000000000000002</v>
      </c>
      <c r="AH131" s="1088">
        <v>0.92</v>
      </c>
      <c r="AI131" s="1090">
        <v>2.41</v>
      </c>
      <c r="AJ131" s="1090">
        <v>0</v>
      </c>
      <c r="AK131" s="1090">
        <v>0</v>
      </c>
      <c r="AL131" s="1090">
        <v>0</v>
      </c>
      <c r="AM131" s="1090">
        <v>0</v>
      </c>
      <c r="AN131" s="1088">
        <v>0</v>
      </c>
      <c r="AO131" s="1091">
        <v>0</v>
      </c>
      <c r="AP131" s="1242" t="s">
        <v>976</v>
      </c>
      <c r="AQ131" s="1244">
        <v>0</v>
      </c>
      <c r="AR131" s="1103">
        <v>0.4</v>
      </c>
      <c r="AS131" s="1104"/>
      <c r="AT131" s="1104"/>
      <c r="AU131" s="1105">
        <v>22.138803841022622</v>
      </c>
      <c r="AV131" s="1084">
        <v>1.4</v>
      </c>
      <c r="AW131" s="1085" t="s">
        <v>41</v>
      </c>
      <c r="AX131" s="1086">
        <v>1.4</v>
      </c>
      <c r="AY131" s="1068">
        <v>20.738803841022623</v>
      </c>
      <c r="AZ131" s="1106">
        <v>0.1</v>
      </c>
      <c r="BA131" s="1106"/>
      <c r="BB131" s="1068">
        <v>1.08</v>
      </c>
      <c r="BC131" s="1067">
        <v>4.1900000000000004</v>
      </c>
      <c r="BD131" s="1107">
        <v>0</v>
      </c>
      <c r="BE131" s="1107"/>
      <c r="BF131" s="1107">
        <v>29.67</v>
      </c>
      <c r="BG131" s="1107">
        <v>3.75</v>
      </c>
      <c r="BH131" s="1069">
        <v>1.19</v>
      </c>
      <c r="BI131" s="1069">
        <v>0</v>
      </c>
      <c r="BJ131" s="1069">
        <v>2.33</v>
      </c>
      <c r="BK131" s="1069">
        <v>0</v>
      </c>
      <c r="BL131" s="1108">
        <v>19.399999999999999</v>
      </c>
      <c r="BM131" s="421"/>
      <c r="BN131" s="422" t="s">
        <v>976</v>
      </c>
      <c r="BO131" s="861" t="s">
        <v>1006</v>
      </c>
      <c r="BP131" s="424">
        <v>0.4</v>
      </c>
      <c r="BQ131" s="865" t="s">
        <v>305</v>
      </c>
      <c r="BR131" s="424">
        <v>22.138803841022622</v>
      </c>
      <c r="BS131" s="425">
        <v>1</v>
      </c>
      <c r="BT131" s="425">
        <v>1</v>
      </c>
      <c r="BU131" s="426"/>
    </row>
    <row r="132" spans="1:73" ht="14.25">
      <c r="A132" s="1242" t="s">
        <v>977</v>
      </c>
      <c r="B132" s="1243"/>
      <c r="C132" s="1244"/>
      <c r="D132" s="1061">
        <v>0.4</v>
      </c>
      <c r="E132" s="1062"/>
      <c r="F132" s="1063"/>
      <c r="G132" s="1064" t="s">
        <v>305</v>
      </c>
      <c r="H132" s="1065">
        <v>37.999999999937927</v>
      </c>
      <c r="I132" s="1065">
        <v>1</v>
      </c>
      <c r="J132" s="1065">
        <v>37.999999999937927</v>
      </c>
      <c r="K132" s="1066">
        <v>1</v>
      </c>
      <c r="L132" s="1066">
        <v>1</v>
      </c>
      <c r="M132" s="1067">
        <v>1</v>
      </c>
      <c r="N132" s="1068">
        <v>0.04</v>
      </c>
      <c r="O132" s="1068">
        <v>0.1</v>
      </c>
      <c r="P132" s="1067">
        <v>1.1400000000000001</v>
      </c>
      <c r="Q132" s="1067">
        <v>1.08</v>
      </c>
      <c r="R132" s="1069">
        <v>46.79</v>
      </c>
      <c r="S132" s="1069">
        <v>0</v>
      </c>
      <c r="T132" s="1069">
        <v>0</v>
      </c>
      <c r="U132" s="1069">
        <v>0</v>
      </c>
      <c r="V132" s="1069">
        <v>0</v>
      </c>
      <c r="W132" s="1068">
        <v>0</v>
      </c>
      <c r="X132" s="1070">
        <v>0</v>
      </c>
      <c r="Y132" s="1083" t="s">
        <v>1007</v>
      </c>
      <c r="Z132" s="1084">
        <v>1.2</v>
      </c>
      <c r="AA132" s="1085" t="s">
        <v>41</v>
      </c>
      <c r="AB132" s="1086">
        <v>1.2</v>
      </c>
      <c r="AC132" s="1087">
        <v>1</v>
      </c>
      <c r="AD132" s="1088">
        <v>0.04</v>
      </c>
      <c r="AE132" s="1088">
        <v>0.15</v>
      </c>
      <c r="AF132" s="1089">
        <v>1.19</v>
      </c>
      <c r="AG132" s="1089">
        <v>2.2000000000000002</v>
      </c>
      <c r="AH132" s="1088">
        <v>0.92</v>
      </c>
      <c r="AI132" s="1090">
        <v>2.41</v>
      </c>
      <c r="AJ132" s="1090">
        <v>0</v>
      </c>
      <c r="AK132" s="1090">
        <v>0</v>
      </c>
      <c r="AL132" s="1090">
        <v>0</v>
      </c>
      <c r="AM132" s="1090">
        <v>0</v>
      </c>
      <c r="AN132" s="1088">
        <v>0</v>
      </c>
      <c r="AO132" s="1091">
        <v>0</v>
      </c>
      <c r="AP132" s="1242" t="s">
        <v>977</v>
      </c>
      <c r="AQ132" s="1244">
        <v>0</v>
      </c>
      <c r="AR132" s="1103">
        <v>0.4</v>
      </c>
      <c r="AS132" s="1104"/>
      <c r="AT132" s="1104"/>
      <c r="AU132" s="1105">
        <v>37.999999999937927</v>
      </c>
      <c r="AV132" s="1084">
        <v>1.4</v>
      </c>
      <c r="AW132" s="1085" t="s">
        <v>41</v>
      </c>
      <c r="AX132" s="1086">
        <v>1.4</v>
      </c>
      <c r="AY132" s="1068">
        <v>36.599999999937928</v>
      </c>
      <c r="AZ132" s="1106">
        <v>0.1</v>
      </c>
      <c r="BA132" s="1106"/>
      <c r="BB132" s="1068">
        <v>1.08</v>
      </c>
      <c r="BC132" s="1067">
        <v>7.4</v>
      </c>
      <c r="BD132" s="1107">
        <v>0</v>
      </c>
      <c r="BE132" s="1107"/>
      <c r="BF132" s="1107">
        <v>49.2</v>
      </c>
      <c r="BG132" s="1107">
        <v>6.62</v>
      </c>
      <c r="BH132" s="1069">
        <v>1.19</v>
      </c>
      <c r="BI132" s="1069">
        <v>0</v>
      </c>
      <c r="BJ132" s="1069">
        <v>2.33</v>
      </c>
      <c r="BK132" s="1069">
        <v>0</v>
      </c>
      <c r="BL132" s="1108">
        <v>32.85</v>
      </c>
      <c r="BM132" s="421"/>
      <c r="BN132" s="422" t="s">
        <v>977</v>
      </c>
      <c r="BO132" s="861" t="s">
        <v>1007</v>
      </c>
      <c r="BP132" s="424">
        <v>0.4</v>
      </c>
      <c r="BQ132" s="865" t="s">
        <v>305</v>
      </c>
      <c r="BR132" s="424">
        <v>37.999999999937927</v>
      </c>
      <c r="BS132" s="425">
        <v>1</v>
      </c>
      <c r="BT132" s="425">
        <v>1</v>
      </c>
      <c r="BU132" s="426"/>
    </row>
    <row r="133" spans="1:73" ht="14.25">
      <c r="A133" s="1242" t="s">
        <v>978</v>
      </c>
      <c r="B133" s="1243"/>
      <c r="C133" s="1244"/>
      <c r="D133" s="1061">
        <v>0.4</v>
      </c>
      <c r="E133" s="1062"/>
      <c r="F133" s="1063"/>
      <c r="G133" s="1064" t="s">
        <v>305</v>
      </c>
      <c r="H133" s="1065">
        <v>37.99999999993809</v>
      </c>
      <c r="I133" s="1065">
        <v>1</v>
      </c>
      <c r="J133" s="1065">
        <v>37.99999999993809</v>
      </c>
      <c r="K133" s="1066">
        <v>1</v>
      </c>
      <c r="L133" s="1066">
        <v>1</v>
      </c>
      <c r="M133" s="1067">
        <v>1</v>
      </c>
      <c r="N133" s="1068">
        <v>0.04</v>
      </c>
      <c r="O133" s="1068">
        <v>0.1</v>
      </c>
      <c r="P133" s="1067">
        <v>1.1400000000000001</v>
      </c>
      <c r="Q133" s="1067">
        <v>1.08</v>
      </c>
      <c r="R133" s="1069">
        <v>46.79</v>
      </c>
      <c r="S133" s="1069">
        <v>0</v>
      </c>
      <c r="T133" s="1069">
        <v>0</v>
      </c>
      <c r="U133" s="1069">
        <v>0</v>
      </c>
      <c r="V133" s="1069">
        <v>0</v>
      </c>
      <c r="W133" s="1068">
        <v>0</v>
      </c>
      <c r="X133" s="1070">
        <v>0</v>
      </c>
      <c r="Y133" s="1083" t="s">
        <v>1008</v>
      </c>
      <c r="Z133" s="1084">
        <v>1.2</v>
      </c>
      <c r="AA133" s="1085" t="s">
        <v>41</v>
      </c>
      <c r="AB133" s="1086">
        <v>1.2</v>
      </c>
      <c r="AC133" s="1087">
        <v>1</v>
      </c>
      <c r="AD133" s="1088">
        <v>0.04</v>
      </c>
      <c r="AE133" s="1088">
        <v>0.15</v>
      </c>
      <c r="AF133" s="1089">
        <v>1.19</v>
      </c>
      <c r="AG133" s="1089">
        <v>2.2000000000000002</v>
      </c>
      <c r="AH133" s="1088">
        <v>0.92</v>
      </c>
      <c r="AI133" s="1090">
        <v>2.41</v>
      </c>
      <c r="AJ133" s="1090">
        <v>0</v>
      </c>
      <c r="AK133" s="1090">
        <v>0</v>
      </c>
      <c r="AL133" s="1090">
        <v>0</v>
      </c>
      <c r="AM133" s="1090">
        <v>0</v>
      </c>
      <c r="AN133" s="1088">
        <v>0</v>
      </c>
      <c r="AO133" s="1091">
        <v>0</v>
      </c>
      <c r="AP133" s="1242" t="s">
        <v>978</v>
      </c>
      <c r="AQ133" s="1244">
        <v>0</v>
      </c>
      <c r="AR133" s="1103">
        <v>0.4</v>
      </c>
      <c r="AS133" s="1104"/>
      <c r="AT133" s="1104"/>
      <c r="AU133" s="1105">
        <v>37.99999999993809</v>
      </c>
      <c r="AV133" s="1084">
        <v>1.4</v>
      </c>
      <c r="AW133" s="1085" t="s">
        <v>41</v>
      </c>
      <c r="AX133" s="1086">
        <v>1.4</v>
      </c>
      <c r="AY133" s="1068">
        <v>36.599999999938092</v>
      </c>
      <c r="AZ133" s="1106">
        <v>0.1</v>
      </c>
      <c r="BA133" s="1106"/>
      <c r="BB133" s="1068">
        <v>1.08</v>
      </c>
      <c r="BC133" s="1067">
        <v>7.4</v>
      </c>
      <c r="BD133" s="1107">
        <v>0</v>
      </c>
      <c r="BE133" s="1107"/>
      <c r="BF133" s="1107">
        <v>49.2</v>
      </c>
      <c r="BG133" s="1107">
        <v>6.62</v>
      </c>
      <c r="BH133" s="1069">
        <v>1.19</v>
      </c>
      <c r="BI133" s="1069">
        <v>0</v>
      </c>
      <c r="BJ133" s="1069">
        <v>2.33</v>
      </c>
      <c r="BK133" s="1069">
        <v>0</v>
      </c>
      <c r="BL133" s="1108">
        <v>32.85</v>
      </c>
      <c r="BM133" s="421"/>
      <c r="BN133" s="422" t="s">
        <v>978</v>
      </c>
      <c r="BO133" s="861" t="s">
        <v>1008</v>
      </c>
      <c r="BP133" s="424">
        <v>0.4</v>
      </c>
      <c r="BQ133" s="865" t="s">
        <v>305</v>
      </c>
      <c r="BR133" s="424">
        <v>37.99999999993809</v>
      </c>
      <c r="BS133" s="425">
        <v>1</v>
      </c>
      <c r="BT133" s="425">
        <v>1</v>
      </c>
      <c r="BU133" s="426"/>
    </row>
    <row r="134" spans="1:73" ht="14.25">
      <c r="A134" s="1242" t="s">
        <v>979</v>
      </c>
      <c r="B134" s="1243"/>
      <c r="C134" s="1244"/>
      <c r="D134" s="1061">
        <v>0.4</v>
      </c>
      <c r="E134" s="1062"/>
      <c r="F134" s="1063"/>
      <c r="G134" s="1064" t="s">
        <v>305</v>
      </c>
      <c r="H134" s="1065">
        <v>34.638382688737401</v>
      </c>
      <c r="I134" s="1065">
        <v>1</v>
      </c>
      <c r="J134" s="1065">
        <v>34.638382688737401</v>
      </c>
      <c r="K134" s="1066">
        <v>1</v>
      </c>
      <c r="L134" s="1066">
        <v>1.0349999999999682</v>
      </c>
      <c r="M134" s="1067">
        <v>1.02</v>
      </c>
      <c r="N134" s="1068">
        <v>0.04</v>
      </c>
      <c r="O134" s="1068">
        <v>0.1</v>
      </c>
      <c r="P134" s="1067">
        <v>1.1600000000000001</v>
      </c>
      <c r="Q134" s="1067">
        <v>1.08</v>
      </c>
      <c r="R134" s="1069">
        <v>43.39</v>
      </c>
      <c r="S134" s="1069">
        <v>0</v>
      </c>
      <c r="T134" s="1069">
        <v>0</v>
      </c>
      <c r="U134" s="1069">
        <v>0</v>
      </c>
      <c r="V134" s="1069">
        <v>0</v>
      </c>
      <c r="W134" s="1068">
        <v>0</v>
      </c>
      <c r="X134" s="1070">
        <v>0</v>
      </c>
      <c r="Y134" s="1083" t="s">
        <v>1009</v>
      </c>
      <c r="Z134" s="1084">
        <v>1.2</v>
      </c>
      <c r="AA134" s="1085" t="s">
        <v>41</v>
      </c>
      <c r="AB134" s="1086">
        <v>1.2</v>
      </c>
      <c r="AC134" s="1087">
        <v>1</v>
      </c>
      <c r="AD134" s="1088">
        <v>0.04</v>
      </c>
      <c r="AE134" s="1088">
        <v>0.15</v>
      </c>
      <c r="AF134" s="1089">
        <v>1.19</v>
      </c>
      <c r="AG134" s="1089">
        <v>2.2000000000000002</v>
      </c>
      <c r="AH134" s="1088">
        <v>0.92</v>
      </c>
      <c r="AI134" s="1090">
        <v>2.41</v>
      </c>
      <c r="AJ134" s="1090">
        <v>0</v>
      </c>
      <c r="AK134" s="1090">
        <v>0</v>
      </c>
      <c r="AL134" s="1090">
        <v>0</v>
      </c>
      <c r="AM134" s="1090">
        <v>0</v>
      </c>
      <c r="AN134" s="1088">
        <v>0</v>
      </c>
      <c r="AO134" s="1091">
        <v>0</v>
      </c>
      <c r="AP134" s="1242" t="s">
        <v>979</v>
      </c>
      <c r="AQ134" s="1244">
        <v>0</v>
      </c>
      <c r="AR134" s="1103">
        <v>0.4</v>
      </c>
      <c r="AS134" s="1104"/>
      <c r="AT134" s="1104"/>
      <c r="AU134" s="1105">
        <v>34.638382688737401</v>
      </c>
      <c r="AV134" s="1084">
        <v>1.4</v>
      </c>
      <c r="AW134" s="1085" t="s">
        <v>41</v>
      </c>
      <c r="AX134" s="1086">
        <v>1.4</v>
      </c>
      <c r="AY134" s="1068">
        <v>33.238382688737403</v>
      </c>
      <c r="AZ134" s="1106">
        <v>0.1</v>
      </c>
      <c r="BA134" s="1106"/>
      <c r="BB134" s="1068">
        <v>1.08</v>
      </c>
      <c r="BC134" s="1067">
        <v>6.72</v>
      </c>
      <c r="BD134" s="1107">
        <v>0</v>
      </c>
      <c r="BE134" s="1107"/>
      <c r="BF134" s="1107">
        <v>45.8</v>
      </c>
      <c r="BG134" s="1107">
        <v>6.01</v>
      </c>
      <c r="BH134" s="1069">
        <v>1.19</v>
      </c>
      <c r="BI134" s="1069">
        <v>0</v>
      </c>
      <c r="BJ134" s="1069">
        <v>2.33</v>
      </c>
      <c r="BK134" s="1069">
        <v>0</v>
      </c>
      <c r="BL134" s="1108">
        <v>30.74</v>
      </c>
      <c r="BM134" s="421"/>
      <c r="BN134" s="422" t="s">
        <v>979</v>
      </c>
      <c r="BO134" s="861" t="s">
        <v>1009</v>
      </c>
      <c r="BP134" s="424">
        <v>0.4</v>
      </c>
      <c r="BQ134" s="865" t="s">
        <v>305</v>
      </c>
      <c r="BR134" s="424">
        <v>34.638382688737401</v>
      </c>
      <c r="BS134" s="425">
        <v>1</v>
      </c>
      <c r="BT134" s="425">
        <v>1.0349999999999682</v>
      </c>
      <c r="BU134" s="426"/>
    </row>
    <row r="135" spans="1:73" ht="14.25">
      <c r="A135" s="1242" t="s">
        <v>980</v>
      </c>
      <c r="B135" s="1243"/>
      <c r="C135" s="1244"/>
      <c r="D135" s="1061">
        <v>0.4</v>
      </c>
      <c r="E135" s="1062"/>
      <c r="F135" s="1063"/>
      <c r="G135" s="1064" t="s">
        <v>305</v>
      </c>
      <c r="H135" s="1065">
        <v>41.366300427846326</v>
      </c>
      <c r="I135" s="1065">
        <v>1</v>
      </c>
      <c r="J135" s="1065">
        <v>41.366300427846326</v>
      </c>
      <c r="K135" s="1066">
        <v>1.0349999999999682</v>
      </c>
      <c r="L135" s="1066">
        <v>1.0000000000000284</v>
      </c>
      <c r="M135" s="1067">
        <v>1.02</v>
      </c>
      <c r="N135" s="1068">
        <v>0.04</v>
      </c>
      <c r="O135" s="1068">
        <v>0.1</v>
      </c>
      <c r="P135" s="1067">
        <v>1.1600000000000001</v>
      </c>
      <c r="Q135" s="1067">
        <v>1.08</v>
      </c>
      <c r="R135" s="1069">
        <v>51.82</v>
      </c>
      <c r="S135" s="1069">
        <v>0</v>
      </c>
      <c r="T135" s="1069">
        <v>0</v>
      </c>
      <c r="U135" s="1069">
        <v>0</v>
      </c>
      <c r="V135" s="1069">
        <v>0</v>
      </c>
      <c r="W135" s="1068">
        <v>0</v>
      </c>
      <c r="X135" s="1070">
        <v>0</v>
      </c>
      <c r="Y135" s="1083" t="s">
        <v>1010</v>
      </c>
      <c r="Z135" s="1084">
        <v>1.2</v>
      </c>
      <c r="AA135" s="1085" t="s">
        <v>41</v>
      </c>
      <c r="AB135" s="1086">
        <v>1.2</v>
      </c>
      <c r="AC135" s="1087">
        <v>1.0349999999999682</v>
      </c>
      <c r="AD135" s="1088">
        <v>0.04</v>
      </c>
      <c r="AE135" s="1088">
        <v>0.15</v>
      </c>
      <c r="AF135" s="1089">
        <v>1.22</v>
      </c>
      <c r="AG135" s="1089">
        <v>2.2000000000000002</v>
      </c>
      <c r="AH135" s="1088">
        <v>0.92</v>
      </c>
      <c r="AI135" s="1090">
        <v>2.4700000000000002</v>
      </c>
      <c r="AJ135" s="1090">
        <v>0</v>
      </c>
      <c r="AK135" s="1090">
        <v>0</v>
      </c>
      <c r="AL135" s="1090">
        <v>0</v>
      </c>
      <c r="AM135" s="1090">
        <v>0</v>
      </c>
      <c r="AN135" s="1088">
        <v>0</v>
      </c>
      <c r="AO135" s="1091">
        <v>0</v>
      </c>
      <c r="AP135" s="1242" t="s">
        <v>980</v>
      </c>
      <c r="AQ135" s="1244">
        <v>0</v>
      </c>
      <c r="AR135" s="1103">
        <v>0.4</v>
      </c>
      <c r="AS135" s="1104"/>
      <c r="AT135" s="1104"/>
      <c r="AU135" s="1105">
        <v>41.366300427846326</v>
      </c>
      <c r="AV135" s="1084">
        <v>1.4</v>
      </c>
      <c r="AW135" s="1085" t="s">
        <v>41</v>
      </c>
      <c r="AX135" s="1086">
        <v>1.4</v>
      </c>
      <c r="AY135" s="1068">
        <v>39.966300427846328</v>
      </c>
      <c r="AZ135" s="1106">
        <v>0.1</v>
      </c>
      <c r="BA135" s="1106"/>
      <c r="BB135" s="1068">
        <v>1.08</v>
      </c>
      <c r="BC135" s="1067">
        <v>8.08</v>
      </c>
      <c r="BD135" s="1107">
        <v>0</v>
      </c>
      <c r="BE135" s="1107"/>
      <c r="BF135" s="1107">
        <v>54.29</v>
      </c>
      <c r="BG135" s="1107">
        <v>7.23</v>
      </c>
      <c r="BH135" s="1069">
        <v>1.2249999999999681</v>
      </c>
      <c r="BI135" s="1069">
        <v>0</v>
      </c>
      <c r="BJ135" s="1069">
        <v>2.4</v>
      </c>
      <c r="BK135" s="1069">
        <v>0</v>
      </c>
      <c r="BL135" s="1108">
        <v>36.58</v>
      </c>
      <c r="BM135" s="421"/>
      <c r="BN135" s="422" t="s">
        <v>980</v>
      </c>
      <c r="BO135" s="861" t="s">
        <v>1010</v>
      </c>
      <c r="BP135" s="424">
        <v>0.4</v>
      </c>
      <c r="BQ135" s="865" t="s">
        <v>305</v>
      </c>
      <c r="BR135" s="424">
        <v>41.366300427846326</v>
      </c>
      <c r="BS135" s="425">
        <v>1.0349999999999682</v>
      </c>
      <c r="BT135" s="425">
        <v>1.0000000000000284</v>
      </c>
      <c r="BU135" s="426"/>
    </row>
    <row r="136" spans="1:73" ht="14.25">
      <c r="A136" s="1242" t="s">
        <v>981</v>
      </c>
      <c r="B136" s="1243"/>
      <c r="C136" s="1244"/>
      <c r="D136" s="1061">
        <v>0.4</v>
      </c>
      <c r="E136" s="1062"/>
      <c r="F136" s="1063"/>
      <c r="G136" s="1064" t="s">
        <v>305</v>
      </c>
      <c r="H136" s="1065">
        <v>38.000002908424371</v>
      </c>
      <c r="I136" s="1065">
        <v>1</v>
      </c>
      <c r="J136" s="1065">
        <v>38.000002908424371</v>
      </c>
      <c r="K136" s="1066">
        <v>3.0000000000000284</v>
      </c>
      <c r="L136" s="1066">
        <v>1</v>
      </c>
      <c r="M136" s="1067">
        <v>2</v>
      </c>
      <c r="N136" s="1068">
        <v>0.04</v>
      </c>
      <c r="O136" s="1068">
        <v>0.1</v>
      </c>
      <c r="P136" s="1067">
        <v>2.14</v>
      </c>
      <c r="Q136" s="1067">
        <v>1.1800000000000002</v>
      </c>
      <c r="R136" s="1069">
        <v>0</v>
      </c>
      <c r="S136" s="1069">
        <v>67.260000000000005</v>
      </c>
      <c r="T136" s="1069">
        <v>28.7</v>
      </c>
      <c r="U136" s="1069">
        <v>0</v>
      </c>
      <c r="V136" s="1069">
        <v>0</v>
      </c>
      <c r="W136" s="1068">
        <v>200.64</v>
      </c>
      <c r="X136" s="1070">
        <v>0</v>
      </c>
      <c r="Y136" s="1083" t="s">
        <v>1011</v>
      </c>
      <c r="Z136" s="1084">
        <v>1.2</v>
      </c>
      <c r="AA136" s="1085" t="s">
        <v>41</v>
      </c>
      <c r="AB136" s="1086">
        <v>1.2</v>
      </c>
      <c r="AC136" s="1087">
        <v>3.0000000000000284</v>
      </c>
      <c r="AD136" s="1088">
        <v>0.04</v>
      </c>
      <c r="AE136" s="1088">
        <v>0.15</v>
      </c>
      <c r="AF136" s="1089">
        <v>3.19</v>
      </c>
      <c r="AG136" s="1089">
        <v>2.4000000000000004</v>
      </c>
      <c r="AH136" s="1088">
        <v>0.92</v>
      </c>
      <c r="AI136" s="1090">
        <v>0</v>
      </c>
      <c r="AJ136" s="1090">
        <v>3.31</v>
      </c>
      <c r="AK136" s="1090">
        <v>3.31</v>
      </c>
      <c r="AL136" s="1090">
        <v>0.42</v>
      </c>
      <c r="AM136" s="1090">
        <v>0</v>
      </c>
      <c r="AN136" s="1088">
        <v>27.16</v>
      </c>
      <c r="AO136" s="1091">
        <v>0</v>
      </c>
      <c r="AP136" s="1242" t="s">
        <v>981</v>
      </c>
      <c r="AQ136" s="1244">
        <v>0</v>
      </c>
      <c r="AR136" s="1103">
        <v>0.4</v>
      </c>
      <c r="AS136" s="1104"/>
      <c r="AT136" s="1104"/>
      <c r="AU136" s="1105">
        <v>38.000002908424371</v>
      </c>
      <c r="AV136" s="1084">
        <v>1.4</v>
      </c>
      <c r="AW136" s="1085" t="s">
        <v>41</v>
      </c>
      <c r="AX136" s="1086">
        <v>1.4</v>
      </c>
      <c r="AY136" s="1068">
        <v>36.600002908424372</v>
      </c>
      <c r="AZ136" s="1106">
        <v>0.1</v>
      </c>
      <c r="BA136" s="1106"/>
      <c r="BB136" s="1068">
        <v>1.1800000000000002</v>
      </c>
      <c r="BC136" s="1067">
        <v>8.2100000000000009</v>
      </c>
      <c r="BD136" s="1107">
        <v>0</v>
      </c>
      <c r="BE136" s="1107"/>
      <c r="BF136" s="1107">
        <v>103.00000000000001</v>
      </c>
      <c r="BG136" s="1107">
        <v>6.62</v>
      </c>
      <c r="BH136" s="1069">
        <v>2.3900000000000285</v>
      </c>
      <c r="BI136" s="1069">
        <v>0.85</v>
      </c>
      <c r="BJ136" s="1069">
        <v>4.68</v>
      </c>
      <c r="BK136" s="1069">
        <v>0.54</v>
      </c>
      <c r="BL136" s="1108">
        <v>82.95</v>
      </c>
      <c r="BM136" s="421"/>
      <c r="BN136" s="422" t="s">
        <v>981</v>
      </c>
      <c r="BO136" s="861" t="s">
        <v>1011</v>
      </c>
      <c r="BP136" s="424">
        <v>0.4</v>
      </c>
      <c r="BQ136" s="865" t="s">
        <v>305</v>
      </c>
      <c r="BR136" s="424">
        <v>38.000002908424371</v>
      </c>
      <c r="BS136" s="425">
        <v>3.0000000000000284</v>
      </c>
      <c r="BT136" s="425">
        <v>1</v>
      </c>
      <c r="BU136" s="426"/>
    </row>
    <row r="137" spans="1:73" ht="14.25">
      <c r="A137" s="1242" t="s">
        <v>982</v>
      </c>
      <c r="B137" s="1243"/>
      <c r="C137" s="1244"/>
      <c r="D137" s="1061">
        <v>0.4</v>
      </c>
      <c r="E137" s="1062"/>
      <c r="F137" s="1063"/>
      <c r="G137" s="1064" t="s">
        <v>305</v>
      </c>
      <c r="H137" s="1065">
        <v>16.723493188101671</v>
      </c>
      <c r="I137" s="1065">
        <v>1</v>
      </c>
      <c r="J137" s="1065">
        <v>16.723493188101671</v>
      </c>
      <c r="K137" s="1066">
        <v>1.9000000000000128</v>
      </c>
      <c r="L137" s="1066">
        <v>1</v>
      </c>
      <c r="M137" s="1067">
        <v>1.45</v>
      </c>
      <c r="N137" s="1068">
        <v>0.04</v>
      </c>
      <c r="O137" s="1068">
        <v>0.1</v>
      </c>
      <c r="P137" s="1067">
        <v>1.59</v>
      </c>
      <c r="Q137" s="1067">
        <v>1.08</v>
      </c>
      <c r="R137" s="1069">
        <v>0</v>
      </c>
      <c r="S137" s="1069">
        <v>27.09</v>
      </c>
      <c r="T137" s="1069">
        <v>1.63</v>
      </c>
      <c r="U137" s="1069">
        <v>0</v>
      </c>
      <c r="V137" s="1069">
        <v>0</v>
      </c>
      <c r="W137" s="1068">
        <v>69.900000000000006</v>
      </c>
      <c r="X137" s="1070">
        <v>0</v>
      </c>
      <c r="Y137" s="1083" t="s">
        <v>1012</v>
      </c>
      <c r="Z137" s="1084">
        <v>1.2</v>
      </c>
      <c r="AA137" s="1085" t="s">
        <v>41</v>
      </c>
      <c r="AB137" s="1086">
        <v>1.2</v>
      </c>
      <c r="AC137" s="1087">
        <v>1.9000000000000128</v>
      </c>
      <c r="AD137" s="1088">
        <v>0.04</v>
      </c>
      <c r="AE137" s="1088">
        <v>0.15</v>
      </c>
      <c r="AF137" s="1089">
        <v>2.09</v>
      </c>
      <c r="AG137" s="1089">
        <v>2.2000000000000002</v>
      </c>
      <c r="AH137" s="1088">
        <v>0.92</v>
      </c>
      <c r="AI137" s="1090">
        <v>0</v>
      </c>
      <c r="AJ137" s="1090">
        <v>3.04</v>
      </c>
      <c r="AK137" s="1090">
        <v>1.19</v>
      </c>
      <c r="AL137" s="1090">
        <v>0</v>
      </c>
      <c r="AM137" s="1090">
        <v>0</v>
      </c>
      <c r="AN137" s="1088">
        <v>19.059999999999999</v>
      </c>
      <c r="AO137" s="1091">
        <v>0</v>
      </c>
      <c r="AP137" s="1242" t="s">
        <v>982</v>
      </c>
      <c r="AQ137" s="1244">
        <v>0</v>
      </c>
      <c r="AR137" s="1103">
        <v>0.4</v>
      </c>
      <c r="AS137" s="1104"/>
      <c r="AT137" s="1104"/>
      <c r="AU137" s="1105">
        <v>16.723493188101671</v>
      </c>
      <c r="AV137" s="1084">
        <v>1.4</v>
      </c>
      <c r="AW137" s="1085" t="s">
        <v>41</v>
      </c>
      <c r="AX137" s="1086">
        <v>1.4</v>
      </c>
      <c r="AY137" s="1068">
        <v>15.32349318810167</v>
      </c>
      <c r="AZ137" s="1106">
        <v>0.1</v>
      </c>
      <c r="BA137" s="1106"/>
      <c r="BB137" s="1068">
        <v>1.08</v>
      </c>
      <c r="BC137" s="1067">
        <v>3.1</v>
      </c>
      <c r="BD137" s="1107">
        <v>0</v>
      </c>
      <c r="BE137" s="1107"/>
      <c r="BF137" s="1107">
        <v>32.949999999999996</v>
      </c>
      <c r="BG137" s="1107">
        <v>2.77</v>
      </c>
      <c r="BH137" s="1069">
        <v>2.0900000000000127</v>
      </c>
      <c r="BI137" s="1069">
        <v>0</v>
      </c>
      <c r="BJ137" s="1069">
        <v>4.0999999999999996</v>
      </c>
      <c r="BK137" s="1069">
        <v>0</v>
      </c>
      <c r="BL137" s="1108">
        <v>22.98</v>
      </c>
      <c r="BM137" s="421"/>
      <c r="BN137" s="422" t="s">
        <v>982</v>
      </c>
      <c r="BO137" s="861" t="s">
        <v>1012</v>
      </c>
      <c r="BP137" s="424">
        <v>0.4</v>
      </c>
      <c r="BQ137" s="865" t="s">
        <v>305</v>
      </c>
      <c r="BR137" s="424">
        <v>16.723493188101671</v>
      </c>
      <c r="BS137" s="425">
        <v>1.9000000000000128</v>
      </c>
      <c r="BT137" s="425">
        <v>1</v>
      </c>
      <c r="BU137" s="426"/>
    </row>
    <row r="138" spans="1:73" ht="14.25">
      <c r="A138" s="1242" t="s">
        <v>983</v>
      </c>
      <c r="B138" s="1243"/>
      <c r="C138" s="1244"/>
      <c r="D138" s="1061">
        <v>0.4</v>
      </c>
      <c r="E138" s="1062"/>
      <c r="F138" s="1063"/>
      <c r="G138" s="1064" t="s">
        <v>305</v>
      </c>
      <c r="H138" s="1065">
        <v>19.999999999776673</v>
      </c>
      <c r="I138" s="1065">
        <v>1</v>
      </c>
      <c r="J138" s="1065">
        <v>19.999999999776673</v>
      </c>
      <c r="K138" s="1066">
        <v>3.2999999999998693</v>
      </c>
      <c r="L138" s="1066">
        <v>1</v>
      </c>
      <c r="M138" s="1067">
        <v>2.15</v>
      </c>
      <c r="N138" s="1068">
        <v>0.04</v>
      </c>
      <c r="O138" s="1068">
        <v>0.1</v>
      </c>
      <c r="P138" s="1067">
        <v>2.29</v>
      </c>
      <c r="Q138" s="1067">
        <v>1.1800000000000002</v>
      </c>
      <c r="R138" s="1069">
        <v>0</v>
      </c>
      <c r="S138" s="1069">
        <v>35.4</v>
      </c>
      <c r="T138" s="1069">
        <v>18.64</v>
      </c>
      <c r="U138" s="1069">
        <v>0</v>
      </c>
      <c r="V138" s="1069">
        <v>0</v>
      </c>
      <c r="W138" s="1068">
        <v>111.6</v>
      </c>
      <c r="X138" s="1070">
        <v>0</v>
      </c>
      <c r="Y138" s="1083" t="s">
        <v>1013</v>
      </c>
      <c r="Z138" s="1084">
        <v>1.2</v>
      </c>
      <c r="AA138" s="1085" t="s">
        <v>41</v>
      </c>
      <c r="AB138" s="1086">
        <v>1.2</v>
      </c>
      <c r="AC138" s="1087">
        <v>3.2999999999998693</v>
      </c>
      <c r="AD138" s="1088">
        <v>0.04</v>
      </c>
      <c r="AE138" s="1088">
        <v>0.15</v>
      </c>
      <c r="AF138" s="1089">
        <v>3.49</v>
      </c>
      <c r="AG138" s="1089">
        <v>2.4000000000000004</v>
      </c>
      <c r="AH138" s="1088">
        <v>0.92</v>
      </c>
      <c r="AI138" s="1090">
        <v>0</v>
      </c>
      <c r="AJ138" s="1090">
        <v>3.31</v>
      </c>
      <c r="AK138" s="1090">
        <v>3.31</v>
      </c>
      <c r="AL138" s="1090">
        <v>1.08</v>
      </c>
      <c r="AM138" s="1090">
        <v>0</v>
      </c>
      <c r="AN138" s="1088">
        <v>29.37</v>
      </c>
      <c r="AO138" s="1091">
        <v>0</v>
      </c>
      <c r="AP138" s="1242" t="s">
        <v>983</v>
      </c>
      <c r="AQ138" s="1244">
        <v>0</v>
      </c>
      <c r="AR138" s="1103">
        <v>0.4</v>
      </c>
      <c r="AS138" s="1104"/>
      <c r="AT138" s="1104"/>
      <c r="AU138" s="1105">
        <v>19.999999999776673</v>
      </c>
      <c r="AV138" s="1084">
        <v>1.4</v>
      </c>
      <c r="AW138" s="1085" t="s">
        <v>41</v>
      </c>
      <c r="AX138" s="1086">
        <v>1.4</v>
      </c>
      <c r="AY138" s="1068">
        <v>18.599999999776674</v>
      </c>
      <c r="AZ138" s="1106">
        <v>0.1</v>
      </c>
      <c r="BA138" s="1106"/>
      <c r="BB138" s="1068">
        <v>1.1800000000000002</v>
      </c>
      <c r="BC138" s="1067">
        <v>4.17</v>
      </c>
      <c r="BD138" s="1107">
        <v>0</v>
      </c>
      <c r="BE138" s="1107"/>
      <c r="BF138" s="1107">
        <v>61.74</v>
      </c>
      <c r="BG138" s="1107">
        <v>3.37</v>
      </c>
      <c r="BH138" s="1069">
        <v>2.6899999999998694</v>
      </c>
      <c r="BI138" s="1069">
        <v>0.85</v>
      </c>
      <c r="BJ138" s="1069">
        <v>5.27</v>
      </c>
      <c r="BK138" s="1069">
        <v>0.54</v>
      </c>
      <c r="BL138" s="1108">
        <v>48.39</v>
      </c>
      <c r="BM138" s="421"/>
      <c r="BN138" s="422" t="s">
        <v>983</v>
      </c>
      <c r="BO138" s="861" t="s">
        <v>1013</v>
      </c>
      <c r="BP138" s="424">
        <v>0.4</v>
      </c>
      <c r="BQ138" s="865" t="s">
        <v>305</v>
      </c>
      <c r="BR138" s="424">
        <v>19.999999999776673</v>
      </c>
      <c r="BS138" s="425">
        <v>3.2999999999998693</v>
      </c>
      <c r="BT138" s="425">
        <v>1</v>
      </c>
      <c r="BU138" s="426"/>
    </row>
    <row r="139" spans="1:73" ht="14.25">
      <c r="A139" s="1242" t="s">
        <v>984</v>
      </c>
      <c r="B139" s="1243"/>
      <c r="C139" s="1244"/>
      <c r="D139" s="1061">
        <v>0.4</v>
      </c>
      <c r="E139" s="1062"/>
      <c r="F139" s="1063"/>
      <c r="G139" s="1064" t="s">
        <v>305</v>
      </c>
      <c r="H139" s="1065">
        <v>25.000000000039194</v>
      </c>
      <c r="I139" s="1065">
        <v>1</v>
      </c>
      <c r="J139" s="1065">
        <v>25.000000000039194</v>
      </c>
      <c r="K139" s="1066">
        <v>1</v>
      </c>
      <c r="L139" s="1066">
        <v>1</v>
      </c>
      <c r="M139" s="1067">
        <v>1</v>
      </c>
      <c r="N139" s="1068">
        <v>0.04</v>
      </c>
      <c r="O139" s="1068">
        <v>0.1</v>
      </c>
      <c r="P139" s="1067">
        <v>1.1400000000000001</v>
      </c>
      <c r="Q139" s="1067">
        <v>1.08</v>
      </c>
      <c r="R139" s="1069">
        <v>30.78</v>
      </c>
      <c r="S139" s="1069">
        <v>0</v>
      </c>
      <c r="T139" s="1069">
        <v>0</v>
      </c>
      <c r="U139" s="1069">
        <v>0</v>
      </c>
      <c r="V139" s="1069">
        <v>0</v>
      </c>
      <c r="W139" s="1068">
        <v>0</v>
      </c>
      <c r="X139" s="1070">
        <v>0</v>
      </c>
      <c r="Y139" s="1083" t="s">
        <v>1014</v>
      </c>
      <c r="Z139" s="1084">
        <v>1.2</v>
      </c>
      <c r="AA139" s="1085" t="s">
        <v>41</v>
      </c>
      <c r="AB139" s="1086">
        <v>1.2</v>
      </c>
      <c r="AC139" s="1087">
        <v>1</v>
      </c>
      <c r="AD139" s="1088">
        <v>0.04</v>
      </c>
      <c r="AE139" s="1088">
        <v>0.15</v>
      </c>
      <c r="AF139" s="1089">
        <v>1.19</v>
      </c>
      <c r="AG139" s="1089">
        <v>2.2000000000000002</v>
      </c>
      <c r="AH139" s="1088">
        <v>0.92</v>
      </c>
      <c r="AI139" s="1090">
        <v>2.41</v>
      </c>
      <c r="AJ139" s="1090">
        <v>0</v>
      </c>
      <c r="AK139" s="1090">
        <v>0</v>
      </c>
      <c r="AL139" s="1090">
        <v>0</v>
      </c>
      <c r="AM139" s="1090">
        <v>0</v>
      </c>
      <c r="AN139" s="1088">
        <v>0</v>
      </c>
      <c r="AO139" s="1091">
        <v>0</v>
      </c>
      <c r="AP139" s="1242" t="s">
        <v>984</v>
      </c>
      <c r="AQ139" s="1244">
        <v>0</v>
      </c>
      <c r="AR139" s="1103">
        <v>0.4</v>
      </c>
      <c r="AS139" s="1104"/>
      <c r="AT139" s="1104"/>
      <c r="AU139" s="1105">
        <v>25.000000000039194</v>
      </c>
      <c r="AV139" s="1084">
        <v>1.4</v>
      </c>
      <c r="AW139" s="1085" t="s">
        <v>41</v>
      </c>
      <c r="AX139" s="1086">
        <v>1.4</v>
      </c>
      <c r="AY139" s="1068">
        <v>23.600000000039195</v>
      </c>
      <c r="AZ139" s="1106">
        <v>0.1</v>
      </c>
      <c r="BA139" s="1106"/>
      <c r="BB139" s="1068">
        <v>1.08</v>
      </c>
      <c r="BC139" s="1067">
        <v>4.7699999999999996</v>
      </c>
      <c r="BD139" s="1107">
        <v>0</v>
      </c>
      <c r="BE139" s="1107"/>
      <c r="BF139" s="1107">
        <v>33.19</v>
      </c>
      <c r="BG139" s="1107">
        <v>4.2699999999999996</v>
      </c>
      <c r="BH139" s="1069">
        <v>1.19</v>
      </c>
      <c r="BI139" s="1069">
        <v>0</v>
      </c>
      <c r="BJ139" s="1069">
        <v>2.33</v>
      </c>
      <c r="BK139" s="1069">
        <v>0</v>
      </c>
      <c r="BL139" s="1108">
        <v>21.82</v>
      </c>
      <c r="BM139" s="421"/>
      <c r="BN139" s="422" t="s">
        <v>984</v>
      </c>
      <c r="BO139" s="861" t="s">
        <v>1014</v>
      </c>
      <c r="BP139" s="424">
        <v>0.4</v>
      </c>
      <c r="BQ139" s="865" t="s">
        <v>305</v>
      </c>
      <c r="BR139" s="424">
        <v>25.000000000039194</v>
      </c>
      <c r="BS139" s="425">
        <v>1</v>
      </c>
      <c r="BT139" s="425">
        <v>1</v>
      </c>
      <c r="BU139" s="426"/>
    </row>
    <row r="140" spans="1:73" ht="14.25">
      <c r="A140" s="1242" t="s">
        <v>985</v>
      </c>
      <c r="B140" s="1243"/>
      <c r="C140" s="1244"/>
      <c r="D140" s="1061">
        <v>0.4</v>
      </c>
      <c r="E140" s="1062"/>
      <c r="F140" s="1063"/>
      <c r="G140" s="1064" t="s">
        <v>305</v>
      </c>
      <c r="H140" s="1065">
        <v>29.999999999958625</v>
      </c>
      <c r="I140" s="1065">
        <v>1</v>
      </c>
      <c r="J140" s="1065">
        <v>29.999999999958625</v>
      </c>
      <c r="K140" s="1066">
        <v>1</v>
      </c>
      <c r="L140" s="1066">
        <v>1</v>
      </c>
      <c r="M140" s="1067">
        <v>1</v>
      </c>
      <c r="N140" s="1068">
        <v>0.04</v>
      </c>
      <c r="O140" s="1068">
        <v>0.1</v>
      </c>
      <c r="P140" s="1067">
        <v>1.1400000000000001</v>
      </c>
      <c r="Q140" s="1067">
        <v>1.08</v>
      </c>
      <c r="R140" s="1069">
        <v>36.94</v>
      </c>
      <c r="S140" s="1069">
        <v>0</v>
      </c>
      <c r="T140" s="1069">
        <v>0</v>
      </c>
      <c r="U140" s="1069">
        <v>0</v>
      </c>
      <c r="V140" s="1069">
        <v>0</v>
      </c>
      <c r="W140" s="1068">
        <v>0</v>
      </c>
      <c r="X140" s="1070">
        <v>0</v>
      </c>
      <c r="Y140" s="1083" t="s">
        <v>1015</v>
      </c>
      <c r="Z140" s="1084">
        <v>1.2</v>
      </c>
      <c r="AA140" s="1085" t="s">
        <v>41</v>
      </c>
      <c r="AB140" s="1086">
        <v>1.2</v>
      </c>
      <c r="AC140" s="1087">
        <v>1</v>
      </c>
      <c r="AD140" s="1088">
        <v>0.04</v>
      </c>
      <c r="AE140" s="1088">
        <v>0.15</v>
      </c>
      <c r="AF140" s="1089">
        <v>1.19</v>
      </c>
      <c r="AG140" s="1089">
        <v>2.2000000000000002</v>
      </c>
      <c r="AH140" s="1088">
        <v>0.92</v>
      </c>
      <c r="AI140" s="1090">
        <v>2.41</v>
      </c>
      <c r="AJ140" s="1090">
        <v>0</v>
      </c>
      <c r="AK140" s="1090">
        <v>0</v>
      </c>
      <c r="AL140" s="1090">
        <v>0</v>
      </c>
      <c r="AM140" s="1090">
        <v>0</v>
      </c>
      <c r="AN140" s="1088">
        <v>0</v>
      </c>
      <c r="AO140" s="1091">
        <v>0</v>
      </c>
      <c r="AP140" s="1242" t="s">
        <v>985</v>
      </c>
      <c r="AQ140" s="1244">
        <v>0</v>
      </c>
      <c r="AR140" s="1103">
        <v>0.4</v>
      </c>
      <c r="AS140" s="1104"/>
      <c r="AT140" s="1104"/>
      <c r="AU140" s="1105">
        <v>29.999999999958625</v>
      </c>
      <c r="AV140" s="1084">
        <v>1.4</v>
      </c>
      <c r="AW140" s="1085" t="s">
        <v>41</v>
      </c>
      <c r="AX140" s="1086">
        <v>1.4</v>
      </c>
      <c r="AY140" s="1068">
        <v>28.599999999958627</v>
      </c>
      <c r="AZ140" s="1106">
        <v>0.1</v>
      </c>
      <c r="BA140" s="1106"/>
      <c r="BB140" s="1068">
        <v>1.08</v>
      </c>
      <c r="BC140" s="1067">
        <v>5.78</v>
      </c>
      <c r="BD140" s="1107">
        <v>0</v>
      </c>
      <c r="BE140" s="1107"/>
      <c r="BF140" s="1107">
        <v>39.349999999999994</v>
      </c>
      <c r="BG140" s="1107">
        <v>5.18</v>
      </c>
      <c r="BH140" s="1069">
        <v>1.19</v>
      </c>
      <c r="BI140" s="1069">
        <v>0</v>
      </c>
      <c r="BJ140" s="1069">
        <v>2.33</v>
      </c>
      <c r="BK140" s="1069">
        <v>0</v>
      </c>
      <c r="BL140" s="1108">
        <v>26.06</v>
      </c>
      <c r="BM140" s="421"/>
      <c r="BN140" s="422" t="s">
        <v>985</v>
      </c>
      <c r="BO140" s="861" t="s">
        <v>1015</v>
      </c>
      <c r="BP140" s="424">
        <v>0.4</v>
      </c>
      <c r="BQ140" s="865" t="s">
        <v>305</v>
      </c>
      <c r="BR140" s="424">
        <v>29.999999999958625</v>
      </c>
      <c r="BS140" s="425">
        <v>1</v>
      </c>
      <c r="BT140" s="425">
        <v>1</v>
      </c>
      <c r="BU140" s="426"/>
    </row>
    <row r="141" spans="1:73" ht="14.25">
      <c r="A141" s="1242" t="s">
        <v>986</v>
      </c>
      <c r="B141" s="1243"/>
      <c r="C141" s="1244"/>
      <c r="D141" s="1061">
        <v>0.4</v>
      </c>
      <c r="E141" s="1062"/>
      <c r="F141" s="1063"/>
      <c r="G141" s="1064" t="s">
        <v>305</v>
      </c>
      <c r="H141" s="1065">
        <v>34.999999999986919</v>
      </c>
      <c r="I141" s="1065">
        <v>1</v>
      </c>
      <c r="J141" s="1065">
        <v>34.999999999986919</v>
      </c>
      <c r="K141" s="1066">
        <v>1</v>
      </c>
      <c r="L141" s="1066">
        <v>0.99999999999999289</v>
      </c>
      <c r="M141" s="1067">
        <v>1</v>
      </c>
      <c r="N141" s="1068">
        <v>0.04</v>
      </c>
      <c r="O141" s="1068">
        <v>0.1</v>
      </c>
      <c r="P141" s="1067">
        <v>1.1400000000000001</v>
      </c>
      <c r="Q141" s="1067">
        <v>1.08</v>
      </c>
      <c r="R141" s="1069">
        <v>43.09</v>
      </c>
      <c r="S141" s="1069">
        <v>0</v>
      </c>
      <c r="T141" s="1069">
        <v>0</v>
      </c>
      <c r="U141" s="1069">
        <v>0</v>
      </c>
      <c r="V141" s="1069">
        <v>0</v>
      </c>
      <c r="W141" s="1068">
        <v>0</v>
      </c>
      <c r="X141" s="1070">
        <v>0</v>
      </c>
      <c r="Y141" s="1083" t="s">
        <v>1016</v>
      </c>
      <c r="Z141" s="1084">
        <v>1.2</v>
      </c>
      <c r="AA141" s="1085" t="s">
        <v>41</v>
      </c>
      <c r="AB141" s="1086">
        <v>1.2</v>
      </c>
      <c r="AC141" s="1087">
        <v>1</v>
      </c>
      <c r="AD141" s="1088">
        <v>0.04</v>
      </c>
      <c r="AE141" s="1088">
        <v>0.15</v>
      </c>
      <c r="AF141" s="1089">
        <v>1.19</v>
      </c>
      <c r="AG141" s="1089">
        <v>2.2000000000000002</v>
      </c>
      <c r="AH141" s="1088">
        <v>0.92</v>
      </c>
      <c r="AI141" s="1090">
        <v>2.41</v>
      </c>
      <c r="AJ141" s="1090">
        <v>0</v>
      </c>
      <c r="AK141" s="1090">
        <v>0</v>
      </c>
      <c r="AL141" s="1090">
        <v>0</v>
      </c>
      <c r="AM141" s="1090">
        <v>0</v>
      </c>
      <c r="AN141" s="1088">
        <v>0</v>
      </c>
      <c r="AO141" s="1091">
        <v>0</v>
      </c>
      <c r="AP141" s="1242" t="s">
        <v>986</v>
      </c>
      <c r="AQ141" s="1244">
        <v>0</v>
      </c>
      <c r="AR141" s="1103">
        <v>0.4</v>
      </c>
      <c r="AS141" s="1104"/>
      <c r="AT141" s="1104"/>
      <c r="AU141" s="1105">
        <v>34.999999999986919</v>
      </c>
      <c r="AV141" s="1084">
        <v>1.4</v>
      </c>
      <c r="AW141" s="1085" t="s">
        <v>41</v>
      </c>
      <c r="AX141" s="1086">
        <v>1.4</v>
      </c>
      <c r="AY141" s="1068">
        <v>33.59999999998692</v>
      </c>
      <c r="AZ141" s="1106">
        <v>0.1</v>
      </c>
      <c r="BA141" s="1106"/>
      <c r="BB141" s="1068">
        <v>1.08</v>
      </c>
      <c r="BC141" s="1067">
        <v>6.79</v>
      </c>
      <c r="BD141" s="1107">
        <v>0</v>
      </c>
      <c r="BE141" s="1107"/>
      <c r="BF141" s="1107">
        <v>45.5</v>
      </c>
      <c r="BG141" s="1107">
        <v>6.08</v>
      </c>
      <c r="BH141" s="1069">
        <v>1.19</v>
      </c>
      <c r="BI141" s="1069">
        <v>0</v>
      </c>
      <c r="BJ141" s="1069">
        <v>2.33</v>
      </c>
      <c r="BK141" s="1069">
        <v>0</v>
      </c>
      <c r="BL141" s="1108">
        <v>30.3</v>
      </c>
      <c r="BM141" s="421"/>
      <c r="BN141" s="422" t="s">
        <v>986</v>
      </c>
      <c r="BO141" s="861" t="s">
        <v>1016</v>
      </c>
      <c r="BP141" s="424">
        <v>0.4</v>
      </c>
      <c r="BQ141" s="865" t="s">
        <v>305</v>
      </c>
      <c r="BR141" s="424">
        <v>34.999999999986919</v>
      </c>
      <c r="BS141" s="425">
        <v>1</v>
      </c>
      <c r="BT141" s="425">
        <v>0.99999999999999289</v>
      </c>
      <c r="BU141" s="426"/>
    </row>
    <row r="142" spans="1:73" ht="14.25">
      <c r="A142" s="1242" t="s">
        <v>987</v>
      </c>
      <c r="B142" s="1243"/>
      <c r="C142" s="1244"/>
      <c r="D142" s="1061">
        <v>0.4</v>
      </c>
      <c r="E142" s="1062"/>
      <c r="F142" s="1063"/>
      <c r="G142" s="1064" t="s">
        <v>305</v>
      </c>
      <c r="H142" s="1065">
        <v>30.000000000070788</v>
      </c>
      <c r="I142" s="1065">
        <v>1</v>
      </c>
      <c r="J142" s="1065">
        <v>30.000000000070788</v>
      </c>
      <c r="K142" s="1066">
        <v>0.99999999999999289</v>
      </c>
      <c r="L142" s="1066">
        <v>1</v>
      </c>
      <c r="M142" s="1067">
        <v>1</v>
      </c>
      <c r="N142" s="1068">
        <v>0.04</v>
      </c>
      <c r="O142" s="1068">
        <v>0.1</v>
      </c>
      <c r="P142" s="1067">
        <v>1.1400000000000001</v>
      </c>
      <c r="Q142" s="1067">
        <v>1.08</v>
      </c>
      <c r="R142" s="1069">
        <v>36.94</v>
      </c>
      <c r="S142" s="1069">
        <v>0</v>
      </c>
      <c r="T142" s="1069">
        <v>0</v>
      </c>
      <c r="U142" s="1069">
        <v>0</v>
      </c>
      <c r="V142" s="1069">
        <v>0</v>
      </c>
      <c r="W142" s="1068">
        <v>0</v>
      </c>
      <c r="X142" s="1070">
        <v>0</v>
      </c>
      <c r="Y142" s="1083" t="s">
        <v>1017</v>
      </c>
      <c r="Z142" s="1084">
        <v>1.2</v>
      </c>
      <c r="AA142" s="1085" t="s">
        <v>41</v>
      </c>
      <c r="AB142" s="1086">
        <v>1.2</v>
      </c>
      <c r="AC142" s="1087">
        <v>0.99999999999999289</v>
      </c>
      <c r="AD142" s="1088">
        <v>0.04</v>
      </c>
      <c r="AE142" s="1088">
        <v>0.15</v>
      </c>
      <c r="AF142" s="1089">
        <v>1.19</v>
      </c>
      <c r="AG142" s="1089">
        <v>2.2000000000000002</v>
      </c>
      <c r="AH142" s="1088">
        <v>0.92</v>
      </c>
      <c r="AI142" s="1090">
        <v>2.41</v>
      </c>
      <c r="AJ142" s="1090">
        <v>0</v>
      </c>
      <c r="AK142" s="1090">
        <v>0</v>
      </c>
      <c r="AL142" s="1090">
        <v>0</v>
      </c>
      <c r="AM142" s="1090">
        <v>0</v>
      </c>
      <c r="AN142" s="1088">
        <v>0</v>
      </c>
      <c r="AO142" s="1091">
        <v>0</v>
      </c>
      <c r="AP142" s="1242" t="s">
        <v>987</v>
      </c>
      <c r="AQ142" s="1244">
        <v>0</v>
      </c>
      <c r="AR142" s="1103">
        <v>0.4</v>
      </c>
      <c r="AS142" s="1104"/>
      <c r="AT142" s="1104"/>
      <c r="AU142" s="1105">
        <v>30.000000000070788</v>
      </c>
      <c r="AV142" s="1084">
        <v>1.4</v>
      </c>
      <c r="AW142" s="1085" t="s">
        <v>41</v>
      </c>
      <c r="AX142" s="1086">
        <v>1.4</v>
      </c>
      <c r="AY142" s="1068">
        <v>28.600000000070789</v>
      </c>
      <c r="AZ142" s="1106">
        <v>0.1</v>
      </c>
      <c r="BA142" s="1106"/>
      <c r="BB142" s="1068">
        <v>1.08</v>
      </c>
      <c r="BC142" s="1067">
        <v>5.78</v>
      </c>
      <c r="BD142" s="1107">
        <v>0</v>
      </c>
      <c r="BE142" s="1107"/>
      <c r="BF142" s="1107">
        <v>39.349999999999994</v>
      </c>
      <c r="BG142" s="1107">
        <v>5.18</v>
      </c>
      <c r="BH142" s="1069">
        <v>1.1899999999999928</v>
      </c>
      <c r="BI142" s="1069">
        <v>0</v>
      </c>
      <c r="BJ142" s="1069">
        <v>2.33</v>
      </c>
      <c r="BK142" s="1069">
        <v>0</v>
      </c>
      <c r="BL142" s="1108">
        <v>26.06</v>
      </c>
      <c r="BM142" s="421"/>
      <c r="BN142" s="422" t="s">
        <v>987</v>
      </c>
      <c r="BO142" s="861" t="s">
        <v>1017</v>
      </c>
      <c r="BP142" s="424">
        <v>0.4</v>
      </c>
      <c r="BQ142" s="865" t="s">
        <v>305</v>
      </c>
      <c r="BR142" s="424">
        <v>30.000000000070788</v>
      </c>
      <c r="BS142" s="425">
        <v>0.99999999999999289</v>
      </c>
      <c r="BT142" s="425">
        <v>1</v>
      </c>
      <c r="BU142" s="426"/>
    </row>
    <row r="143" spans="1:73" ht="14.25">
      <c r="A143" s="1242" t="s">
        <v>988</v>
      </c>
      <c r="B143" s="1243"/>
      <c r="C143" s="1244"/>
      <c r="D143" s="1061">
        <v>0.4</v>
      </c>
      <c r="E143" s="1062"/>
      <c r="F143" s="1063"/>
      <c r="G143" s="1064" t="s">
        <v>305</v>
      </c>
      <c r="H143" s="1065">
        <v>27.00000000008087</v>
      </c>
      <c r="I143" s="1065">
        <v>1</v>
      </c>
      <c r="J143" s="1065">
        <v>27.00000000008087</v>
      </c>
      <c r="K143" s="1066">
        <v>1</v>
      </c>
      <c r="L143" s="1066">
        <v>1</v>
      </c>
      <c r="M143" s="1067">
        <v>1</v>
      </c>
      <c r="N143" s="1068">
        <v>0.04</v>
      </c>
      <c r="O143" s="1068">
        <v>0.1</v>
      </c>
      <c r="P143" s="1067">
        <v>1.1400000000000001</v>
      </c>
      <c r="Q143" s="1067">
        <v>1.08</v>
      </c>
      <c r="R143" s="1069">
        <v>33.24</v>
      </c>
      <c r="S143" s="1069">
        <v>0</v>
      </c>
      <c r="T143" s="1069">
        <v>0</v>
      </c>
      <c r="U143" s="1069">
        <v>0</v>
      </c>
      <c r="V143" s="1069">
        <v>0</v>
      </c>
      <c r="W143" s="1068">
        <v>0</v>
      </c>
      <c r="X143" s="1070">
        <v>0</v>
      </c>
      <c r="Y143" s="1083" t="s">
        <v>1018</v>
      </c>
      <c r="Z143" s="1084">
        <v>1.2</v>
      </c>
      <c r="AA143" s="1085" t="s">
        <v>41</v>
      </c>
      <c r="AB143" s="1086">
        <v>1.2</v>
      </c>
      <c r="AC143" s="1087">
        <v>1</v>
      </c>
      <c r="AD143" s="1088">
        <v>0.04</v>
      </c>
      <c r="AE143" s="1088">
        <v>0.15</v>
      </c>
      <c r="AF143" s="1089">
        <v>1.19</v>
      </c>
      <c r="AG143" s="1089">
        <v>2.2000000000000002</v>
      </c>
      <c r="AH143" s="1088">
        <v>0.92</v>
      </c>
      <c r="AI143" s="1090">
        <v>2.41</v>
      </c>
      <c r="AJ143" s="1090">
        <v>0</v>
      </c>
      <c r="AK143" s="1090">
        <v>0</v>
      </c>
      <c r="AL143" s="1090">
        <v>0</v>
      </c>
      <c r="AM143" s="1090">
        <v>0</v>
      </c>
      <c r="AN143" s="1088">
        <v>0</v>
      </c>
      <c r="AO143" s="1091">
        <v>0</v>
      </c>
      <c r="AP143" s="1242" t="s">
        <v>988</v>
      </c>
      <c r="AQ143" s="1244">
        <v>0</v>
      </c>
      <c r="AR143" s="1103">
        <v>0.4</v>
      </c>
      <c r="AS143" s="1104"/>
      <c r="AT143" s="1104"/>
      <c r="AU143" s="1105">
        <v>27.00000000008087</v>
      </c>
      <c r="AV143" s="1084">
        <v>1.4</v>
      </c>
      <c r="AW143" s="1085" t="s">
        <v>41</v>
      </c>
      <c r="AX143" s="1086">
        <v>1.4</v>
      </c>
      <c r="AY143" s="1068">
        <v>25.600000000080872</v>
      </c>
      <c r="AZ143" s="1106">
        <v>0.1</v>
      </c>
      <c r="BA143" s="1106"/>
      <c r="BB143" s="1068">
        <v>1.08</v>
      </c>
      <c r="BC143" s="1067">
        <v>5.18</v>
      </c>
      <c r="BD143" s="1107">
        <v>0</v>
      </c>
      <c r="BE143" s="1107"/>
      <c r="BF143" s="1107">
        <v>35.650000000000006</v>
      </c>
      <c r="BG143" s="1107">
        <v>4.63</v>
      </c>
      <c r="BH143" s="1069">
        <v>1.19</v>
      </c>
      <c r="BI143" s="1069">
        <v>0</v>
      </c>
      <c r="BJ143" s="1069">
        <v>2.33</v>
      </c>
      <c r="BK143" s="1069">
        <v>0</v>
      </c>
      <c r="BL143" s="1108">
        <v>23.51</v>
      </c>
      <c r="BM143" s="421"/>
      <c r="BN143" s="422" t="s">
        <v>988</v>
      </c>
      <c r="BO143" s="861" t="s">
        <v>1018</v>
      </c>
      <c r="BP143" s="424">
        <v>0.4</v>
      </c>
      <c r="BQ143" s="865" t="s">
        <v>305</v>
      </c>
      <c r="BR143" s="424">
        <v>27.00000000008087</v>
      </c>
      <c r="BS143" s="425">
        <v>1</v>
      </c>
      <c r="BT143" s="425">
        <v>1</v>
      </c>
      <c r="BU143" s="426"/>
    </row>
    <row r="144" spans="1:73" ht="14.25">
      <c r="A144" s="1242" t="s">
        <v>989</v>
      </c>
      <c r="B144" s="1243"/>
      <c r="C144" s="1244"/>
      <c r="D144" s="1061">
        <v>0.4</v>
      </c>
      <c r="E144" s="1062"/>
      <c r="F144" s="1063"/>
      <c r="G144" s="1064" t="s">
        <v>305</v>
      </c>
      <c r="H144" s="1065">
        <v>34.959517293888773</v>
      </c>
      <c r="I144" s="1065">
        <v>1</v>
      </c>
      <c r="J144" s="1065">
        <v>34.959517293888773</v>
      </c>
      <c r="K144" s="1066">
        <v>1</v>
      </c>
      <c r="L144" s="1066">
        <v>1</v>
      </c>
      <c r="M144" s="1067">
        <v>1</v>
      </c>
      <c r="N144" s="1068">
        <v>0.04</v>
      </c>
      <c r="O144" s="1068">
        <v>0.1</v>
      </c>
      <c r="P144" s="1067">
        <v>1.1400000000000001</v>
      </c>
      <c r="Q144" s="1067">
        <v>1.08</v>
      </c>
      <c r="R144" s="1069">
        <v>43.04</v>
      </c>
      <c r="S144" s="1069">
        <v>0</v>
      </c>
      <c r="T144" s="1069">
        <v>0</v>
      </c>
      <c r="U144" s="1069">
        <v>0</v>
      </c>
      <c r="V144" s="1069">
        <v>0</v>
      </c>
      <c r="W144" s="1068">
        <v>0</v>
      </c>
      <c r="X144" s="1070">
        <v>0</v>
      </c>
      <c r="Y144" s="1083" t="s">
        <v>1019</v>
      </c>
      <c r="Z144" s="1084">
        <v>1.2</v>
      </c>
      <c r="AA144" s="1085" t="s">
        <v>41</v>
      </c>
      <c r="AB144" s="1086">
        <v>1.2</v>
      </c>
      <c r="AC144" s="1087">
        <v>1</v>
      </c>
      <c r="AD144" s="1088">
        <v>0.04</v>
      </c>
      <c r="AE144" s="1088">
        <v>0.15</v>
      </c>
      <c r="AF144" s="1089">
        <v>1.19</v>
      </c>
      <c r="AG144" s="1089">
        <v>2.2000000000000002</v>
      </c>
      <c r="AH144" s="1088">
        <v>0.92</v>
      </c>
      <c r="AI144" s="1090">
        <v>2.41</v>
      </c>
      <c r="AJ144" s="1090">
        <v>0</v>
      </c>
      <c r="AK144" s="1090">
        <v>0</v>
      </c>
      <c r="AL144" s="1090">
        <v>0</v>
      </c>
      <c r="AM144" s="1090">
        <v>0</v>
      </c>
      <c r="AN144" s="1088">
        <v>0</v>
      </c>
      <c r="AO144" s="1091">
        <v>0</v>
      </c>
      <c r="AP144" s="1242" t="s">
        <v>989</v>
      </c>
      <c r="AQ144" s="1244">
        <v>0</v>
      </c>
      <c r="AR144" s="1103">
        <v>0.4</v>
      </c>
      <c r="AS144" s="1104"/>
      <c r="AT144" s="1104"/>
      <c r="AU144" s="1105">
        <v>34.959517293888773</v>
      </c>
      <c r="AV144" s="1084">
        <v>1.4</v>
      </c>
      <c r="AW144" s="1085" t="s">
        <v>41</v>
      </c>
      <c r="AX144" s="1086">
        <v>1.4</v>
      </c>
      <c r="AY144" s="1068">
        <v>33.559517293888774</v>
      </c>
      <c r="AZ144" s="1106">
        <v>0.1</v>
      </c>
      <c r="BA144" s="1106"/>
      <c r="BB144" s="1068">
        <v>1.08</v>
      </c>
      <c r="BC144" s="1067">
        <v>6.79</v>
      </c>
      <c r="BD144" s="1107">
        <v>0</v>
      </c>
      <c r="BE144" s="1107"/>
      <c r="BF144" s="1107">
        <v>45.45</v>
      </c>
      <c r="BG144" s="1107">
        <v>6.07</v>
      </c>
      <c r="BH144" s="1069">
        <v>1.19</v>
      </c>
      <c r="BI144" s="1069">
        <v>0</v>
      </c>
      <c r="BJ144" s="1069">
        <v>2.33</v>
      </c>
      <c r="BK144" s="1069">
        <v>0</v>
      </c>
      <c r="BL144" s="1108">
        <v>30.26</v>
      </c>
      <c r="BM144" s="421"/>
      <c r="BN144" s="422" t="s">
        <v>989</v>
      </c>
      <c r="BO144" s="861" t="s">
        <v>1019</v>
      </c>
      <c r="BP144" s="424">
        <v>0.4</v>
      </c>
      <c r="BQ144" s="865" t="s">
        <v>305</v>
      </c>
      <c r="BR144" s="424">
        <v>34.959517293888773</v>
      </c>
      <c r="BS144" s="425">
        <v>1</v>
      </c>
      <c r="BT144" s="425">
        <v>1</v>
      </c>
      <c r="BU144" s="426"/>
    </row>
    <row r="145" spans="1:73" ht="14.25">
      <c r="A145" s="1242" t="s">
        <v>990</v>
      </c>
      <c r="B145" s="1243"/>
      <c r="C145" s="1244"/>
      <c r="D145" s="1061">
        <v>0.4</v>
      </c>
      <c r="E145" s="1062"/>
      <c r="F145" s="1063"/>
      <c r="G145" s="1064" t="s">
        <v>305</v>
      </c>
      <c r="H145" s="1065">
        <v>34.999999999585363</v>
      </c>
      <c r="I145" s="1065">
        <v>1</v>
      </c>
      <c r="J145" s="1065">
        <v>34.999999999585363</v>
      </c>
      <c r="K145" s="1066">
        <v>1</v>
      </c>
      <c r="L145" s="1066">
        <v>1</v>
      </c>
      <c r="M145" s="1067">
        <v>1</v>
      </c>
      <c r="N145" s="1068">
        <v>0.04</v>
      </c>
      <c r="O145" s="1068">
        <v>0.1</v>
      </c>
      <c r="P145" s="1067">
        <v>1.1400000000000001</v>
      </c>
      <c r="Q145" s="1067">
        <v>1.08</v>
      </c>
      <c r="R145" s="1069">
        <v>43.09</v>
      </c>
      <c r="S145" s="1069">
        <v>0</v>
      </c>
      <c r="T145" s="1069">
        <v>0</v>
      </c>
      <c r="U145" s="1069">
        <v>0</v>
      </c>
      <c r="V145" s="1069">
        <v>0</v>
      </c>
      <c r="W145" s="1068">
        <v>0</v>
      </c>
      <c r="X145" s="1070">
        <v>0</v>
      </c>
      <c r="Y145" s="1083" t="s">
        <v>1020</v>
      </c>
      <c r="Z145" s="1084">
        <v>1.2</v>
      </c>
      <c r="AA145" s="1085" t="s">
        <v>41</v>
      </c>
      <c r="AB145" s="1086">
        <v>1.2</v>
      </c>
      <c r="AC145" s="1087">
        <v>1</v>
      </c>
      <c r="AD145" s="1088">
        <v>0.04</v>
      </c>
      <c r="AE145" s="1088">
        <v>0.15</v>
      </c>
      <c r="AF145" s="1089">
        <v>1.19</v>
      </c>
      <c r="AG145" s="1089">
        <v>2.2000000000000002</v>
      </c>
      <c r="AH145" s="1088">
        <v>0.92</v>
      </c>
      <c r="AI145" s="1090">
        <v>2.41</v>
      </c>
      <c r="AJ145" s="1090">
        <v>0</v>
      </c>
      <c r="AK145" s="1090">
        <v>0</v>
      </c>
      <c r="AL145" s="1090">
        <v>0</v>
      </c>
      <c r="AM145" s="1090">
        <v>0</v>
      </c>
      <c r="AN145" s="1088">
        <v>0</v>
      </c>
      <c r="AO145" s="1091">
        <v>0</v>
      </c>
      <c r="AP145" s="1242" t="s">
        <v>990</v>
      </c>
      <c r="AQ145" s="1244">
        <v>0</v>
      </c>
      <c r="AR145" s="1103">
        <v>0.4</v>
      </c>
      <c r="AS145" s="1104"/>
      <c r="AT145" s="1104"/>
      <c r="AU145" s="1105">
        <v>34.999999999585363</v>
      </c>
      <c r="AV145" s="1084">
        <v>1.4</v>
      </c>
      <c r="AW145" s="1085" t="s">
        <v>41</v>
      </c>
      <c r="AX145" s="1086">
        <v>1.4</v>
      </c>
      <c r="AY145" s="1068">
        <v>33.599999999585364</v>
      </c>
      <c r="AZ145" s="1106">
        <v>0.1</v>
      </c>
      <c r="BA145" s="1106"/>
      <c r="BB145" s="1068">
        <v>1.08</v>
      </c>
      <c r="BC145" s="1067">
        <v>6.79</v>
      </c>
      <c r="BD145" s="1107">
        <v>0</v>
      </c>
      <c r="BE145" s="1107"/>
      <c r="BF145" s="1107">
        <v>45.5</v>
      </c>
      <c r="BG145" s="1107">
        <v>6.08</v>
      </c>
      <c r="BH145" s="1069">
        <v>1.19</v>
      </c>
      <c r="BI145" s="1069">
        <v>0</v>
      </c>
      <c r="BJ145" s="1069">
        <v>2.33</v>
      </c>
      <c r="BK145" s="1069">
        <v>0</v>
      </c>
      <c r="BL145" s="1108">
        <v>30.3</v>
      </c>
      <c r="BM145" s="421"/>
      <c r="BN145" s="422" t="s">
        <v>990</v>
      </c>
      <c r="BO145" s="861" t="s">
        <v>1020</v>
      </c>
      <c r="BP145" s="424">
        <v>0.4</v>
      </c>
      <c r="BQ145" s="865" t="s">
        <v>305</v>
      </c>
      <c r="BR145" s="424">
        <v>34.999999999585363</v>
      </c>
      <c r="BS145" s="425">
        <v>1</v>
      </c>
      <c r="BT145" s="425">
        <v>1</v>
      </c>
      <c r="BU145" s="426"/>
    </row>
    <row r="146" spans="1:73" ht="14.25">
      <c r="A146" s="1242" t="s">
        <v>991</v>
      </c>
      <c r="B146" s="1243"/>
      <c r="C146" s="1244"/>
      <c r="D146" s="1061">
        <v>0.6</v>
      </c>
      <c r="E146" s="1062"/>
      <c r="F146" s="1063"/>
      <c r="G146" s="1064" t="s">
        <v>305</v>
      </c>
      <c r="H146" s="1065">
        <v>24.999999999985391</v>
      </c>
      <c r="I146" s="1065">
        <v>1</v>
      </c>
      <c r="J146" s="1065">
        <v>24.999999999985391</v>
      </c>
      <c r="K146" s="1066">
        <v>1.2999999999999972</v>
      </c>
      <c r="L146" s="1066">
        <v>1.2999999999999972</v>
      </c>
      <c r="M146" s="1067">
        <v>1.3</v>
      </c>
      <c r="N146" s="1068">
        <v>0.06</v>
      </c>
      <c r="O146" s="1068">
        <v>0.12</v>
      </c>
      <c r="P146" s="1067">
        <v>1.48</v>
      </c>
      <c r="Q146" s="1067">
        <v>1.3199999999999998</v>
      </c>
      <c r="R146" s="1069">
        <v>48.84</v>
      </c>
      <c r="S146" s="1069">
        <v>0</v>
      </c>
      <c r="T146" s="1069">
        <v>0</v>
      </c>
      <c r="U146" s="1069">
        <v>0</v>
      </c>
      <c r="V146" s="1069">
        <v>0</v>
      </c>
      <c r="W146" s="1068">
        <v>0</v>
      </c>
      <c r="X146" s="1070">
        <v>0</v>
      </c>
      <c r="Y146" s="1083" t="s">
        <v>1021</v>
      </c>
      <c r="Z146" s="1084">
        <v>1.2</v>
      </c>
      <c r="AA146" s="1085" t="s">
        <v>41</v>
      </c>
      <c r="AB146" s="1086">
        <v>1.2</v>
      </c>
      <c r="AC146" s="1087">
        <v>1.2999999999999972</v>
      </c>
      <c r="AD146" s="1088">
        <v>0.06</v>
      </c>
      <c r="AE146" s="1088">
        <v>0.15</v>
      </c>
      <c r="AF146" s="1089">
        <v>1.51</v>
      </c>
      <c r="AG146" s="1089">
        <v>2.2000000000000002</v>
      </c>
      <c r="AH146" s="1088">
        <v>0.68</v>
      </c>
      <c r="AI146" s="1090">
        <v>0</v>
      </c>
      <c r="AJ146" s="1090">
        <v>2.2400000000000002</v>
      </c>
      <c r="AK146" s="1090">
        <v>0.01</v>
      </c>
      <c r="AL146" s="1090">
        <v>0</v>
      </c>
      <c r="AM146" s="1090">
        <v>0</v>
      </c>
      <c r="AN146" s="1088">
        <v>10.93</v>
      </c>
      <c r="AO146" s="1091">
        <v>0</v>
      </c>
      <c r="AP146" s="1242" t="s">
        <v>991</v>
      </c>
      <c r="AQ146" s="1244">
        <v>0</v>
      </c>
      <c r="AR146" s="1103">
        <v>0.6</v>
      </c>
      <c r="AS146" s="1104"/>
      <c r="AT146" s="1104"/>
      <c r="AU146" s="1105">
        <v>24.999999999985391</v>
      </c>
      <c r="AV146" s="1084">
        <v>1.4</v>
      </c>
      <c r="AW146" s="1085" t="s">
        <v>41</v>
      </c>
      <c r="AX146" s="1086">
        <v>1.4</v>
      </c>
      <c r="AY146" s="1068">
        <v>23.599999999985393</v>
      </c>
      <c r="AZ146" s="1106">
        <v>0.12</v>
      </c>
      <c r="BA146" s="1106"/>
      <c r="BB146" s="1068">
        <v>1.3199999999999998</v>
      </c>
      <c r="BC146" s="1067">
        <v>7.47</v>
      </c>
      <c r="BD146" s="1107">
        <v>0</v>
      </c>
      <c r="BE146" s="1107"/>
      <c r="BF146" s="1107">
        <v>51.09</v>
      </c>
      <c r="BG146" s="1107">
        <v>9.61</v>
      </c>
      <c r="BH146" s="1069">
        <v>1.5099999999999971</v>
      </c>
      <c r="BI146" s="1069">
        <v>0</v>
      </c>
      <c r="BJ146" s="1069">
        <v>2.96</v>
      </c>
      <c r="BK146" s="1069">
        <v>0</v>
      </c>
      <c r="BL146" s="1108">
        <v>31.05</v>
      </c>
      <c r="BM146" s="421"/>
      <c r="BN146" s="422" t="s">
        <v>991</v>
      </c>
      <c r="BO146" s="861" t="s">
        <v>1021</v>
      </c>
      <c r="BP146" s="424">
        <v>0.6</v>
      </c>
      <c r="BQ146" s="865" t="s">
        <v>305</v>
      </c>
      <c r="BR146" s="424">
        <v>24.999999999985391</v>
      </c>
      <c r="BS146" s="425">
        <v>1.2999999999999972</v>
      </c>
      <c r="BT146" s="425">
        <v>1.2999999999999972</v>
      </c>
      <c r="BU146" s="426"/>
    </row>
    <row r="147" spans="1:73" ht="14.25">
      <c r="A147" s="1242" t="s">
        <v>992</v>
      </c>
      <c r="B147" s="1243"/>
      <c r="C147" s="1244"/>
      <c r="D147" s="1061">
        <v>0.6</v>
      </c>
      <c r="E147" s="1062"/>
      <c r="F147" s="1063"/>
      <c r="G147" s="1064" t="s">
        <v>305</v>
      </c>
      <c r="H147" s="1065">
        <v>24.999999999985391</v>
      </c>
      <c r="I147" s="1065">
        <v>1</v>
      </c>
      <c r="J147" s="1065">
        <v>24.999999999985391</v>
      </c>
      <c r="K147" s="1066">
        <v>2.1000000000000085</v>
      </c>
      <c r="L147" s="1066">
        <v>1.400000000000027</v>
      </c>
      <c r="M147" s="1067">
        <v>1.75</v>
      </c>
      <c r="N147" s="1068">
        <v>0.06</v>
      </c>
      <c r="O147" s="1068">
        <v>0.12</v>
      </c>
      <c r="P147" s="1067">
        <v>1.9300000000000002</v>
      </c>
      <c r="Q147" s="1067">
        <v>1.3199999999999998</v>
      </c>
      <c r="R147" s="1069">
        <v>0</v>
      </c>
      <c r="S147" s="1069">
        <v>49.5</v>
      </c>
      <c r="T147" s="1069">
        <v>14.19</v>
      </c>
      <c r="U147" s="1069">
        <v>0</v>
      </c>
      <c r="V147" s="1069">
        <v>0</v>
      </c>
      <c r="W147" s="1068">
        <v>121.5</v>
      </c>
      <c r="X147" s="1070">
        <v>0</v>
      </c>
      <c r="Y147" s="1083" t="s">
        <v>1022</v>
      </c>
      <c r="Z147" s="1084">
        <v>1.2</v>
      </c>
      <c r="AA147" s="1085" t="s">
        <v>41</v>
      </c>
      <c r="AB147" s="1086">
        <v>1.2</v>
      </c>
      <c r="AC147" s="1087">
        <v>2.1000000000000085</v>
      </c>
      <c r="AD147" s="1088">
        <v>0.06</v>
      </c>
      <c r="AE147" s="1088">
        <v>0.15</v>
      </c>
      <c r="AF147" s="1089">
        <v>2.31</v>
      </c>
      <c r="AG147" s="1089">
        <v>2.3000000000000003</v>
      </c>
      <c r="AH147" s="1088">
        <v>0.68</v>
      </c>
      <c r="AI147" s="1090">
        <v>0</v>
      </c>
      <c r="AJ147" s="1090">
        <v>2.35</v>
      </c>
      <c r="AK147" s="1090">
        <v>1.27</v>
      </c>
      <c r="AL147" s="1090">
        <v>0</v>
      </c>
      <c r="AM147" s="1090">
        <v>0</v>
      </c>
      <c r="AN147" s="1088">
        <v>15.29</v>
      </c>
      <c r="AO147" s="1091">
        <v>0</v>
      </c>
      <c r="AP147" s="1242" t="s">
        <v>992</v>
      </c>
      <c r="AQ147" s="1244">
        <v>0</v>
      </c>
      <c r="AR147" s="1103">
        <v>0.6</v>
      </c>
      <c r="AS147" s="1104"/>
      <c r="AT147" s="1104"/>
      <c r="AU147" s="1105">
        <v>24.999999999985391</v>
      </c>
      <c r="AV147" s="1084">
        <v>1.4</v>
      </c>
      <c r="AW147" s="1085" t="s">
        <v>41</v>
      </c>
      <c r="AX147" s="1086">
        <v>1.4</v>
      </c>
      <c r="AY147" s="1068">
        <v>23.599999999985393</v>
      </c>
      <c r="AZ147" s="1106">
        <v>0.12</v>
      </c>
      <c r="BA147" s="1106"/>
      <c r="BB147" s="1068">
        <v>1.3199999999999998</v>
      </c>
      <c r="BC147" s="1067">
        <v>7.47</v>
      </c>
      <c r="BD147" s="1107">
        <v>0</v>
      </c>
      <c r="BE147" s="1107"/>
      <c r="BF147" s="1107">
        <v>67.309999999999988</v>
      </c>
      <c r="BG147" s="1107">
        <v>9.61</v>
      </c>
      <c r="BH147" s="1069">
        <v>2.35</v>
      </c>
      <c r="BI147" s="1069">
        <v>1.0000000000008669E-2</v>
      </c>
      <c r="BJ147" s="1069">
        <v>4.6100000000000003</v>
      </c>
      <c r="BK147" s="1069">
        <v>0.01</v>
      </c>
      <c r="BL147" s="1108">
        <v>45.61</v>
      </c>
      <c r="BM147" s="421"/>
      <c r="BN147" s="422" t="s">
        <v>992</v>
      </c>
      <c r="BO147" s="861" t="s">
        <v>1022</v>
      </c>
      <c r="BP147" s="424">
        <v>0.6</v>
      </c>
      <c r="BQ147" s="865" t="s">
        <v>305</v>
      </c>
      <c r="BR147" s="424">
        <v>24.999999999985391</v>
      </c>
      <c r="BS147" s="425">
        <v>2.1000000000000085</v>
      </c>
      <c r="BT147" s="425">
        <v>1.400000000000027</v>
      </c>
      <c r="BU147" s="426"/>
    </row>
    <row r="148" spans="1:73" ht="14.25">
      <c r="A148" s="1242" t="s">
        <v>993</v>
      </c>
      <c r="B148" s="1243"/>
      <c r="C148" s="1244"/>
      <c r="D148" s="1061">
        <v>0.6</v>
      </c>
      <c r="E148" s="1062"/>
      <c r="F148" s="1063"/>
      <c r="G148" s="1064" t="s">
        <v>305</v>
      </c>
      <c r="H148" s="1065">
        <v>17.990168013722407</v>
      </c>
      <c r="I148" s="1065">
        <v>1</v>
      </c>
      <c r="J148" s="1065">
        <v>17.990168013722407</v>
      </c>
      <c r="K148" s="1066">
        <v>3.400000000000027</v>
      </c>
      <c r="L148" s="1066">
        <v>2.040000000000056</v>
      </c>
      <c r="M148" s="1067">
        <v>2.72</v>
      </c>
      <c r="N148" s="1068">
        <v>0.06</v>
      </c>
      <c r="O148" s="1068">
        <v>0.12</v>
      </c>
      <c r="P148" s="1067">
        <v>2.9000000000000004</v>
      </c>
      <c r="Q148" s="1067">
        <v>1.42</v>
      </c>
      <c r="R148" s="1069">
        <v>0</v>
      </c>
      <c r="S148" s="1069">
        <v>38.32</v>
      </c>
      <c r="T148" s="1069">
        <v>35.76</v>
      </c>
      <c r="U148" s="1069">
        <v>0</v>
      </c>
      <c r="V148" s="1069">
        <v>0</v>
      </c>
      <c r="W148" s="1068">
        <v>122.33</v>
      </c>
      <c r="X148" s="1070">
        <v>0</v>
      </c>
      <c r="Y148" s="1083" t="s">
        <v>1023</v>
      </c>
      <c r="Z148" s="1084">
        <v>1.2</v>
      </c>
      <c r="AA148" s="1085" t="s">
        <v>41</v>
      </c>
      <c r="AB148" s="1086">
        <v>1.2</v>
      </c>
      <c r="AC148" s="1087">
        <v>3.400000000000027</v>
      </c>
      <c r="AD148" s="1088">
        <v>0.06</v>
      </c>
      <c r="AE148" s="1088">
        <v>0.15</v>
      </c>
      <c r="AF148" s="1089">
        <v>3.61</v>
      </c>
      <c r="AG148" s="1089">
        <v>2.4000000000000004</v>
      </c>
      <c r="AH148" s="1088">
        <v>0.68</v>
      </c>
      <c r="AI148" s="1090">
        <v>0</v>
      </c>
      <c r="AJ148" s="1090">
        <v>2.4500000000000002</v>
      </c>
      <c r="AK148" s="1090">
        <v>2.4500000000000002</v>
      </c>
      <c r="AL148" s="1090">
        <v>1</v>
      </c>
      <c r="AM148" s="1090">
        <v>0</v>
      </c>
      <c r="AN148" s="1088">
        <v>22.36</v>
      </c>
      <c r="AO148" s="1091">
        <v>0</v>
      </c>
      <c r="AP148" s="1242" t="s">
        <v>993</v>
      </c>
      <c r="AQ148" s="1244">
        <v>0</v>
      </c>
      <c r="AR148" s="1103">
        <v>0.6</v>
      </c>
      <c r="AS148" s="1104"/>
      <c r="AT148" s="1104"/>
      <c r="AU148" s="1105">
        <v>17.990168013722407</v>
      </c>
      <c r="AV148" s="1084">
        <v>1.4</v>
      </c>
      <c r="AW148" s="1085" t="s">
        <v>41</v>
      </c>
      <c r="AX148" s="1086">
        <v>1.4</v>
      </c>
      <c r="AY148" s="1068">
        <v>16.590168013722408</v>
      </c>
      <c r="AZ148" s="1106">
        <v>0.12</v>
      </c>
      <c r="BA148" s="1106"/>
      <c r="BB148" s="1068">
        <v>1.42</v>
      </c>
      <c r="BC148" s="1067">
        <v>5.75</v>
      </c>
      <c r="BD148" s="1107">
        <v>0</v>
      </c>
      <c r="BE148" s="1107"/>
      <c r="BF148" s="1107">
        <v>79.98</v>
      </c>
      <c r="BG148" s="1107">
        <v>6.75</v>
      </c>
      <c r="BH148" s="1069">
        <v>2.8100000000000271</v>
      </c>
      <c r="BI148" s="1069">
        <v>0.85</v>
      </c>
      <c r="BJ148" s="1069">
        <v>5.51</v>
      </c>
      <c r="BK148" s="1069">
        <v>0.54</v>
      </c>
      <c r="BL148" s="1108">
        <v>61.43</v>
      </c>
      <c r="BM148" s="421"/>
      <c r="BN148" s="422" t="s">
        <v>993</v>
      </c>
      <c r="BO148" s="861" t="s">
        <v>1023</v>
      </c>
      <c r="BP148" s="424">
        <v>0.6</v>
      </c>
      <c r="BQ148" s="865" t="s">
        <v>305</v>
      </c>
      <c r="BR148" s="424">
        <v>17.990168013722407</v>
      </c>
      <c r="BS148" s="425">
        <v>3.400000000000027</v>
      </c>
      <c r="BT148" s="425">
        <v>2.040000000000056</v>
      </c>
      <c r="BU148" s="426"/>
    </row>
    <row r="149" spans="1:73" ht="14.25">
      <c r="A149" s="1242" t="s">
        <v>994</v>
      </c>
      <c r="B149" s="1243"/>
      <c r="C149" s="1244"/>
      <c r="D149" s="1061">
        <v>0.4</v>
      </c>
      <c r="E149" s="1062"/>
      <c r="F149" s="1063"/>
      <c r="G149" s="1064" t="s">
        <v>305</v>
      </c>
      <c r="H149" s="1065">
        <v>31.168944510330931</v>
      </c>
      <c r="I149" s="1065">
        <v>1</v>
      </c>
      <c r="J149" s="1065">
        <v>31.168944510330931</v>
      </c>
      <c r="K149" s="1066">
        <v>1</v>
      </c>
      <c r="L149" s="1066">
        <v>1.7399999999999238</v>
      </c>
      <c r="M149" s="1067">
        <v>1.37</v>
      </c>
      <c r="N149" s="1068">
        <v>0.04</v>
      </c>
      <c r="O149" s="1068">
        <v>0.1</v>
      </c>
      <c r="P149" s="1067">
        <v>1.5100000000000002</v>
      </c>
      <c r="Q149" s="1067">
        <v>1.08</v>
      </c>
      <c r="R149" s="1069">
        <v>0</v>
      </c>
      <c r="S149" s="1069">
        <v>50.49</v>
      </c>
      <c r="T149" s="1069">
        <v>0.34</v>
      </c>
      <c r="U149" s="1069">
        <v>0</v>
      </c>
      <c r="V149" s="1069">
        <v>0</v>
      </c>
      <c r="W149" s="1068">
        <v>125.3</v>
      </c>
      <c r="X149" s="1070">
        <v>0</v>
      </c>
      <c r="Y149" s="1083" t="s">
        <v>1026</v>
      </c>
      <c r="Z149" s="1084">
        <v>1.2</v>
      </c>
      <c r="AA149" s="1085" t="s">
        <v>41</v>
      </c>
      <c r="AB149" s="1086">
        <v>1.2</v>
      </c>
      <c r="AC149" s="1087">
        <v>1</v>
      </c>
      <c r="AD149" s="1088">
        <v>0.04</v>
      </c>
      <c r="AE149" s="1088">
        <v>0.15</v>
      </c>
      <c r="AF149" s="1089">
        <v>1.19</v>
      </c>
      <c r="AG149" s="1089">
        <v>2.2000000000000002</v>
      </c>
      <c r="AH149" s="1088">
        <v>0.92</v>
      </c>
      <c r="AI149" s="1090">
        <v>2.41</v>
      </c>
      <c r="AJ149" s="1090">
        <v>0</v>
      </c>
      <c r="AK149" s="1090">
        <v>0</v>
      </c>
      <c r="AL149" s="1090">
        <v>0</v>
      </c>
      <c r="AM149" s="1090">
        <v>0</v>
      </c>
      <c r="AN149" s="1088">
        <v>0</v>
      </c>
      <c r="AO149" s="1091">
        <v>0</v>
      </c>
      <c r="AP149" s="1242" t="s">
        <v>994</v>
      </c>
      <c r="AQ149" s="1244">
        <v>0</v>
      </c>
      <c r="AR149" s="1103">
        <v>0.4</v>
      </c>
      <c r="AS149" s="1104"/>
      <c r="AT149" s="1104"/>
      <c r="AU149" s="1105">
        <v>31.168944510330931</v>
      </c>
      <c r="AV149" s="1084">
        <v>1.4</v>
      </c>
      <c r="AW149" s="1085" t="s">
        <v>41</v>
      </c>
      <c r="AX149" s="1086">
        <v>1.4</v>
      </c>
      <c r="AY149" s="1068">
        <v>29.768944510330932</v>
      </c>
      <c r="AZ149" s="1106">
        <v>0.1</v>
      </c>
      <c r="BA149" s="1106"/>
      <c r="BB149" s="1068">
        <v>1.08</v>
      </c>
      <c r="BC149" s="1067">
        <v>6.02</v>
      </c>
      <c r="BD149" s="1107">
        <v>0</v>
      </c>
      <c r="BE149" s="1107"/>
      <c r="BF149" s="1107">
        <v>53.240000000000009</v>
      </c>
      <c r="BG149" s="1107">
        <v>5.39</v>
      </c>
      <c r="BH149" s="1069">
        <v>1.19</v>
      </c>
      <c r="BI149" s="1069">
        <v>0</v>
      </c>
      <c r="BJ149" s="1069">
        <v>2.33</v>
      </c>
      <c r="BK149" s="1069">
        <v>0</v>
      </c>
      <c r="BL149" s="1108">
        <v>39.5</v>
      </c>
      <c r="BM149" s="421"/>
      <c r="BN149" s="422" t="s">
        <v>994</v>
      </c>
      <c r="BO149" s="861" t="s">
        <v>1026</v>
      </c>
      <c r="BP149" s="424">
        <v>0.4</v>
      </c>
      <c r="BQ149" s="865" t="s">
        <v>305</v>
      </c>
      <c r="BR149" s="424">
        <v>31.168944510330931</v>
      </c>
      <c r="BS149" s="425">
        <v>1</v>
      </c>
      <c r="BT149" s="425">
        <v>1.7399999999999238</v>
      </c>
      <c r="BU149" s="426"/>
    </row>
    <row r="150" spans="1:73" ht="14.25">
      <c r="A150" s="1242" t="s">
        <v>995</v>
      </c>
      <c r="B150" s="1243"/>
      <c r="C150" s="1244"/>
      <c r="D150" s="1061">
        <v>0.4</v>
      </c>
      <c r="E150" s="1062"/>
      <c r="F150" s="1063"/>
      <c r="G150" s="1064" t="s">
        <v>305</v>
      </c>
      <c r="H150" s="1065">
        <v>21.526563935552435</v>
      </c>
      <c r="I150" s="1065">
        <v>1</v>
      </c>
      <c r="J150" s="1065">
        <v>21.526563935552435</v>
      </c>
      <c r="K150" s="1066">
        <v>1.7999999999999545</v>
      </c>
      <c r="L150" s="1066">
        <v>1.7000000000000384</v>
      </c>
      <c r="M150" s="1067">
        <v>1.75</v>
      </c>
      <c r="N150" s="1068">
        <v>0.04</v>
      </c>
      <c r="O150" s="1068">
        <v>0.1</v>
      </c>
      <c r="P150" s="1067">
        <v>1.8900000000000001</v>
      </c>
      <c r="Q150" s="1067">
        <v>1.08</v>
      </c>
      <c r="R150" s="1069">
        <v>0</v>
      </c>
      <c r="S150" s="1069">
        <v>34.869999999999997</v>
      </c>
      <c r="T150" s="1069">
        <v>9.07</v>
      </c>
      <c r="U150" s="1069">
        <v>0</v>
      </c>
      <c r="V150" s="1069">
        <v>0</v>
      </c>
      <c r="W150" s="1068">
        <v>102.9</v>
      </c>
      <c r="X150" s="1070">
        <v>0</v>
      </c>
      <c r="Y150" s="1083" t="s">
        <v>1025</v>
      </c>
      <c r="Z150" s="1084">
        <v>1.2</v>
      </c>
      <c r="AA150" s="1085" t="s">
        <v>41</v>
      </c>
      <c r="AB150" s="1086">
        <v>1.2</v>
      </c>
      <c r="AC150" s="1087">
        <v>1.7999999999999545</v>
      </c>
      <c r="AD150" s="1088">
        <v>0.04</v>
      </c>
      <c r="AE150" s="1088">
        <v>0.15</v>
      </c>
      <c r="AF150" s="1089">
        <v>1.99</v>
      </c>
      <c r="AG150" s="1089">
        <v>2.2000000000000002</v>
      </c>
      <c r="AH150" s="1088">
        <v>0.92</v>
      </c>
      <c r="AI150" s="1090">
        <v>0</v>
      </c>
      <c r="AJ150" s="1090">
        <v>3.04</v>
      </c>
      <c r="AK150" s="1090">
        <v>0.99</v>
      </c>
      <c r="AL150" s="1090">
        <v>0</v>
      </c>
      <c r="AM150" s="1090">
        <v>0</v>
      </c>
      <c r="AN150" s="1088">
        <v>18.329999999999998</v>
      </c>
      <c r="AO150" s="1091">
        <v>0</v>
      </c>
      <c r="AP150" s="1242" t="s">
        <v>995</v>
      </c>
      <c r="AQ150" s="1244">
        <v>0</v>
      </c>
      <c r="AR150" s="1103">
        <v>0.4</v>
      </c>
      <c r="AS150" s="1104"/>
      <c r="AT150" s="1104"/>
      <c r="AU150" s="1105">
        <v>21.526563935552435</v>
      </c>
      <c r="AV150" s="1084">
        <v>1.4</v>
      </c>
      <c r="AW150" s="1085" t="s">
        <v>41</v>
      </c>
      <c r="AX150" s="1086">
        <v>1.4</v>
      </c>
      <c r="AY150" s="1068">
        <v>20.126563935552436</v>
      </c>
      <c r="AZ150" s="1106">
        <v>0.1</v>
      </c>
      <c r="BA150" s="1106"/>
      <c r="BB150" s="1068">
        <v>1.08</v>
      </c>
      <c r="BC150" s="1067">
        <v>4.07</v>
      </c>
      <c r="BD150" s="1107">
        <v>0</v>
      </c>
      <c r="BE150" s="1107"/>
      <c r="BF150" s="1107">
        <v>47.97</v>
      </c>
      <c r="BG150" s="1107">
        <v>3.64</v>
      </c>
      <c r="BH150" s="1069">
        <v>1.9899999999999545</v>
      </c>
      <c r="BI150" s="1069">
        <v>0</v>
      </c>
      <c r="BJ150" s="1069">
        <v>3.9</v>
      </c>
      <c r="BK150" s="1069">
        <v>0</v>
      </c>
      <c r="BL150" s="1108">
        <v>36.36</v>
      </c>
      <c r="BM150" s="421"/>
      <c r="BN150" s="422" t="s">
        <v>995</v>
      </c>
      <c r="BO150" s="861" t="s">
        <v>1025</v>
      </c>
      <c r="BP150" s="424">
        <v>0.4</v>
      </c>
      <c r="BQ150" s="865" t="s">
        <v>305</v>
      </c>
      <c r="BR150" s="424">
        <v>21.526563935552435</v>
      </c>
      <c r="BS150" s="425">
        <v>1.7999999999999545</v>
      </c>
      <c r="BT150" s="425">
        <v>1.7000000000000384</v>
      </c>
      <c r="BU150" s="426"/>
    </row>
    <row r="151" spans="1:73" ht="14.25">
      <c r="A151" s="1242" t="s">
        <v>996</v>
      </c>
      <c r="B151" s="1243"/>
      <c r="C151" s="1244"/>
      <c r="D151" s="1061">
        <v>0.4</v>
      </c>
      <c r="E151" s="1062"/>
      <c r="F151" s="1063"/>
      <c r="G151" s="1064" t="s">
        <v>305</v>
      </c>
      <c r="H151" s="1065">
        <v>28.473872152310751</v>
      </c>
      <c r="I151" s="1065">
        <v>1</v>
      </c>
      <c r="J151" s="1065">
        <v>28.473872152310751</v>
      </c>
      <c r="K151" s="1066">
        <v>3.7000000000000384</v>
      </c>
      <c r="L151" s="1066">
        <v>1.1000000000000014</v>
      </c>
      <c r="M151" s="1067">
        <v>2.4</v>
      </c>
      <c r="N151" s="1068">
        <v>0.04</v>
      </c>
      <c r="O151" s="1068">
        <v>0.1</v>
      </c>
      <c r="P151" s="1067">
        <v>2.54</v>
      </c>
      <c r="Q151" s="1067">
        <v>1.1800000000000002</v>
      </c>
      <c r="R151" s="1069">
        <v>0</v>
      </c>
      <c r="S151" s="1069">
        <v>50.4</v>
      </c>
      <c r="T151" s="1069">
        <v>34.94</v>
      </c>
      <c r="U151" s="1069">
        <v>0</v>
      </c>
      <c r="V151" s="1069">
        <v>0</v>
      </c>
      <c r="W151" s="1068">
        <v>173.12</v>
      </c>
      <c r="X151" s="1070">
        <v>0</v>
      </c>
      <c r="Y151" s="1083" t="s">
        <v>1027</v>
      </c>
      <c r="Z151" s="1084">
        <v>1.2</v>
      </c>
      <c r="AA151" s="1085" t="s">
        <v>41</v>
      </c>
      <c r="AB151" s="1086">
        <v>1.2</v>
      </c>
      <c r="AC151" s="1087">
        <v>3.7000000000000384</v>
      </c>
      <c r="AD151" s="1088">
        <v>0.04</v>
      </c>
      <c r="AE151" s="1088">
        <v>0.15</v>
      </c>
      <c r="AF151" s="1089">
        <v>3.89</v>
      </c>
      <c r="AG151" s="1089">
        <v>2.4000000000000004</v>
      </c>
      <c r="AH151" s="1088">
        <v>0.92</v>
      </c>
      <c r="AI151" s="1090">
        <v>0</v>
      </c>
      <c r="AJ151" s="1090">
        <v>3.31</v>
      </c>
      <c r="AK151" s="1090">
        <v>3.31</v>
      </c>
      <c r="AL151" s="1090">
        <v>1.97</v>
      </c>
      <c r="AM151" s="1090">
        <v>0</v>
      </c>
      <c r="AN151" s="1088">
        <v>32.31</v>
      </c>
      <c r="AO151" s="1091">
        <v>0</v>
      </c>
      <c r="AP151" s="1242" t="s">
        <v>996</v>
      </c>
      <c r="AQ151" s="1244">
        <v>0</v>
      </c>
      <c r="AR151" s="1103">
        <v>0.4</v>
      </c>
      <c r="AS151" s="1104"/>
      <c r="AT151" s="1104"/>
      <c r="AU151" s="1105">
        <v>28.473872152310751</v>
      </c>
      <c r="AV151" s="1084">
        <v>1.4</v>
      </c>
      <c r="AW151" s="1085" t="s">
        <v>41</v>
      </c>
      <c r="AX151" s="1086">
        <v>1.4</v>
      </c>
      <c r="AY151" s="1068">
        <v>27.073872152310752</v>
      </c>
      <c r="AZ151" s="1106">
        <v>0.1</v>
      </c>
      <c r="BA151" s="1106"/>
      <c r="BB151" s="1068">
        <v>1.1800000000000002</v>
      </c>
      <c r="BC151" s="1067">
        <v>6.07</v>
      </c>
      <c r="BD151" s="1107">
        <v>0</v>
      </c>
      <c r="BE151" s="1107"/>
      <c r="BF151" s="1107">
        <v>93.93</v>
      </c>
      <c r="BG151" s="1107">
        <v>4.9000000000000004</v>
      </c>
      <c r="BH151" s="1069">
        <v>3.0900000000000385</v>
      </c>
      <c r="BI151" s="1069">
        <v>0.85</v>
      </c>
      <c r="BJ151" s="1069">
        <v>6.06</v>
      </c>
      <c r="BK151" s="1069">
        <v>0.54</v>
      </c>
      <c r="BL151" s="1108">
        <v>76.36</v>
      </c>
      <c r="BM151" s="421"/>
      <c r="BN151" s="422" t="s">
        <v>996</v>
      </c>
      <c r="BO151" s="861" t="s">
        <v>1027</v>
      </c>
      <c r="BP151" s="424">
        <v>0.4</v>
      </c>
      <c r="BQ151" s="865" t="s">
        <v>305</v>
      </c>
      <c r="BR151" s="424">
        <v>28.473872152310751</v>
      </c>
      <c r="BS151" s="425">
        <v>3.7000000000000384</v>
      </c>
      <c r="BT151" s="425">
        <v>1.1000000000000014</v>
      </c>
      <c r="BU151" s="426"/>
    </row>
    <row r="152" spans="1:73" ht="14.25">
      <c r="A152" s="1242" t="s">
        <v>997</v>
      </c>
      <c r="B152" s="1243"/>
      <c r="C152" s="1244"/>
      <c r="D152" s="1061">
        <v>0.4</v>
      </c>
      <c r="E152" s="1062"/>
      <c r="F152" s="1063"/>
      <c r="G152" s="1064" t="s">
        <v>305</v>
      </c>
      <c r="H152" s="1065">
        <v>40.000000000073676</v>
      </c>
      <c r="I152" s="1065">
        <v>1</v>
      </c>
      <c r="J152" s="1065">
        <v>40.000000000073676</v>
      </c>
      <c r="K152" s="1066">
        <v>2.1000000000000156</v>
      </c>
      <c r="L152" s="1066">
        <v>1.1000000000000014</v>
      </c>
      <c r="M152" s="1067">
        <v>1.6</v>
      </c>
      <c r="N152" s="1068">
        <v>0.04</v>
      </c>
      <c r="O152" s="1068">
        <v>0.1</v>
      </c>
      <c r="P152" s="1067">
        <v>1.7400000000000002</v>
      </c>
      <c r="Q152" s="1067">
        <v>1.08</v>
      </c>
      <c r="R152" s="1069">
        <v>0</v>
      </c>
      <c r="S152" s="1069">
        <v>64.8</v>
      </c>
      <c r="T152" s="1069">
        <v>10.37</v>
      </c>
      <c r="U152" s="1069">
        <v>0</v>
      </c>
      <c r="V152" s="1069">
        <v>0</v>
      </c>
      <c r="W152" s="1068">
        <v>179.2</v>
      </c>
      <c r="X152" s="1070">
        <v>0</v>
      </c>
      <c r="Y152" s="1083" t="s">
        <v>1028</v>
      </c>
      <c r="Z152" s="1084">
        <v>1.2</v>
      </c>
      <c r="AA152" s="1085" t="s">
        <v>41</v>
      </c>
      <c r="AB152" s="1086">
        <v>1.2</v>
      </c>
      <c r="AC152" s="1087">
        <v>2.1000000000000156</v>
      </c>
      <c r="AD152" s="1088">
        <v>0.04</v>
      </c>
      <c r="AE152" s="1088">
        <v>0.15</v>
      </c>
      <c r="AF152" s="1089">
        <v>2.29</v>
      </c>
      <c r="AG152" s="1089">
        <v>2.3000000000000003</v>
      </c>
      <c r="AH152" s="1088">
        <v>0.92</v>
      </c>
      <c r="AI152" s="1090">
        <v>0</v>
      </c>
      <c r="AJ152" s="1090">
        <v>3.17</v>
      </c>
      <c r="AK152" s="1090">
        <v>1.67</v>
      </c>
      <c r="AL152" s="1090">
        <v>0</v>
      </c>
      <c r="AM152" s="1090">
        <v>0</v>
      </c>
      <c r="AN152" s="1088">
        <v>20.53</v>
      </c>
      <c r="AO152" s="1091">
        <v>0</v>
      </c>
      <c r="AP152" s="1242" t="s">
        <v>997</v>
      </c>
      <c r="AQ152" s="1244">
        <v>0</v>
      </c>
      <c r="AR152" s="1103">
        <v>0.4</v>
      </c>
      <c r="AS152" s="1104"/>
      <c r="AT152" s="1104"/>
      <c r="AU152" s="1105">
        <v>40.000000000073676</v>
      </c>
      <c r="AV152" s="1084">
        <v>1.4</v>
      </c>
      <c r="AW152" s="1085" t="s">
        <v>41</v>
      </c>
      <c r="AX152" s="1086">
        <v>1.4</v>
      </c>
      <c r="AY152" s="1068">
        <v>38.600000000073678</v>
      </c>
      <c r="AZ152" s="1106">
        <v>0.1</v>
      </c>
      <c r="BA152" s="1106"/>
      <c r="BB152" s="1068">
        <v>1.08</v>
      </c>
      <c r="BC152" s="1067">
        <v>7.8</v>
      </c>
      <c r="BD152" s="1107">
        <v>0</v>
      </c>
      <c r="BE152" s="1107"/>
      <c r="BF152" s="1107">
        <v>80.010000000000005</v>
      </c>
      <c r="BG152" s="1107">
        <v>6.98</v>
      </c>
      <c r="BH152" s="1069">
        <v>2.2900000000000156</v>
      </c>
      <c r="BI152" s="1069">
        <v>5.0000000000000266E-2</v>
      </c>
      <c r="BJ152" s="1069">
        <v>4.49</v>
      </c>
      <c r="BK152" s="1069">
        <v>0.03</v>
      </c>
      <c r="BL152" s="1108">
        <v>60.71</v>
      </c>
      <c r="BM152" s="421"/>
      <c r="BN152" s="422" t="s">
        <v>997</v>
      </c>
      <c r="BO152" s="861" t="s">
        <v>1028</v>
      </c>
      <c r="BP152" s="424">
        <v>0.4</v>
      </c>
      <c r="BQ152" s="865" t="s">
        <v>305</v>
      </c>
      <c r="BR152" s="424">
        <v>40.000000000073676</v>
      </c>
      <c r="BS152" s="425">
        <v>2.1000000000000156</v>
      </c>
      <c r="BT152" s="425">
        <v>1.1000000000000014</v>
      </c>
      <c r="BU152" s="426"/>
    </row>
    <row r="153" spans="1:73" ht="14.25">
      <c r="A153" s="1242" t="s">
        <v>998</v>
      </c>
      <c r="B153" s="1243"/>
      <c r="C153" s="1244"/>
      <c r="D153" s="1061">
        <v>0.4</v>
      </c>
      <c r="E153" s="1062"/>
      <c r="F153" s="1063"/>
      <c r="G153" s="1064" t="s">
        <v>305</v>
      </c>
      <c r="H153" s="1065">
        <v>39.999999999949296</v>
      </c>
      <c r="I153" s="1065">
        <v>1</v>
      </c>
      <c r="J153" s="1065">
        <v>39.999999999949296</v>
      </c>
      <c r="K153" s="1066">
        <v>1.1000000000000014</v>
      </c>
      <c r="L153" s="1066">
        <v>1</v>
      </c>
      <c r="M153" s="1067">
        <v>1.05</v>
      </c>
      <c r="N153" s="1068">
        <v>0.04</v>
      </c>
      <c r="O153" s="1068">
        <v>0.1</v>
      </c>
      <c r="P153" s="1067">
        <v>1.1900000000000002</v>
      </c>
      <c r="Q153" s="1067">
        <v>1.08</v>
      </c>
      <c r="R153" s="1069">
        <v>51.41</v>
      </c>
      <c r="S153" s="1069">
        <v>0</v>
      </c>
      <c r="T153" s="1069">
        <v>0</v>
      </c>
      <c r="U153" s="1069">
        <v>0</v>
      </c>
      <c r="V153" s="1069">
        <v>0</v>
      </c>
      <c r="W153" s="1068">
        <v>0</v>
      </c>
      <c r="X153" s="1070">
        <v>0</v>
      </c>
      <c r="Y153" s="1083" t="s">
        <v>1029</v>
      </c>
      <c r="Z153" s="1084">
        <v>1.2</v>
      </c>
      <c r="AA153" s="1085" t="s">
        <v>41</v>
      </c>
      <c r="AB153" s="1086">
        <v>1.2</v>
      </c>
      <c r="AC153" s="1087">
        <v>1.1000000000000014</v>
      </c>
      <c r="AD153" s="1088">
        <v>0.04</v>
      </c>
      <c r="AE153" s="1088">
        <v>0.15</v>
      </c>
      <c r="AF153" s="1089">
        <v>1.29</v>
      </c>
      <c r="AG153" s="1089">
        <v>2.2000000000000002</v>
      </c>
      <c r="AH153" s="1088">
        <v>0.92</v>
      </c>
      <c r="AI153" s="1090">
        <v>2.61</v>
      </c>
      <c r="AJ153" s="1090">
        <v>0</v>
      </c>
      <c r="AK153" s="1090">
        <v>0</v>
      </c>
      <c r="AL153" s="1090">
        <v>0</v>
      </c>
      <c r="AM153" s="1090">
        <v>0</v>
      </c>
      <c r="AN153" s="1088">
        <v>0</v>
      </c>
      <c r="AO153" s="1091">
        <v>0</v>
      </c>
      <c r="AP153" s="1242" t="s">
        <v>998</v>
      </c>
      <c r="AQ153" s="1244">
        <v>0</v>
      </c>
      <c r="AR153" s="1103">
        <v>0.4</v>
      </c>
      <c r="AS153" s="1104"/>
      <c r="AT153" s="1104"/>
      <c r="AU153" s="1105">
        <v>39.999999999949296</v>
      </c>
      <c r="AV153" s="1084">
        <v>1.4</v>
      </c>
      <c r="AW153" s="1085" t="s">
        <v>41</v>
      </c>
      <c r="AX153" s="1086">
        <v>1.4</v>
      </c>
      <c r="AY153" s="1068">
        <v>38.599999999949297</v>
      </c>
      <c r="AZ153" s="1106">
        <v>0.1</v>
      </c>
      <c r="BA153" s="1106"/>
      <c r="BB153" s="1068">
        <v>1.08</v>
      </c>
      <c r="BC153" s="1067">
        <v>7.8</v>
      </c>
      <c r="BD153" s="1107">
        <v>0</v>
      </c>
      <c r="BE153" s="1107"/>
      <c r="BF153" s="1107">
        <v>54.019999999999996</v>
      </c>
      <c r="BG153" s="1107">
        <v>6.98</v>
      </c>
      <c r="BH153" s="1069">
        <v>1.2900000000000014</v>
      </c>
      <c r="BI153" s="1069">
        <v>0</v>
      </c>
      <c r="BJ153" s="1069">
        <v>2.5299999999999998</v>
      </c>
      <c r="BK153" s="1069">
        <v>0</v>
      </c>
      <c r="BL153" s="1108">
        <v>36.71</v>
      </c>
      <c r="BM153" s="421"/>
      <c r="BN153" s="422" t="s">
        <v>998</v>
      </c>
      <c r="BO153" s="861" t="s">
        <v>1029</v>
      </c>
      <c r="BP153" s="424">
        <v>0.4</v>
      </c>
      <c r="BQ153" s="865" t="s">
        <v>305</v>
      </c>
      <c r="BR153" s="424">
        <v>39.999999999949296</v>
      </c>
      <c r="BS153" s="425">
        <v>1.1000000000000014</v>
      </c>
      <c r="BT153" s="425">
        <v>1</v>
      </c>
      <c r="BU153" s="426"/>
    </row>
    <row r="154" spans="1:73" ht="14.25">
      <c r="A154" s="1242" t="s">
        <v>999</v>
      </c>
      <c r="B154" s="1243"/>
      <c r="C154" s="1244"/>
      <c r="D154" s="1061">
        <v>0.4</v>
      </c>
      <c r="E154" s="1062"/>
      <c r="F154" s="1063"/>
      <c r="G154" s="1064" t="s">
        <v>305</v>
      </c>
      <c r="H154" s="1065">
        <v>35.000000000068972</v>
      </c>
      <c r="I154" s="1065">
        <v>1</v>
      </c>
      <c r="J154" s="1065">
        <v>35.000000000068972</v>
      </c>
      <c r="K154" s="1066">
        <v>1</v>
      </c>
      <c r="L154" s="1066">
        <v>1</v>
      </c>
      <c r="M154" s="1067">
        <v>1</v>
      </c>
      <c r="N154" s="1068">
        <v>0.04</v>
      </c>
      <c r="O154" s="1068">
        <v>0.1</v>
      </c>
      <c r="P154" s="1067">
        <v>1.1400000000000001</v>
      </c>
      <c r="Q154" s="1067">
        <v>1.08</v>
      </c>
      <c r="R154" s="1069">
        <v>43.09</v>
      </c>
      <c r="S154" s="1069">
        <v>0</v>
      </c>
      <c r="T154" s="1069">
        <v>0</v>
      </c>
      <c r="U154" s="1069">
        <v>0</v>
      </c>
      <c r="V154" s="1069">
        <v>0</v>
      </c>
      <c r="W154" s="1068">
        <v>0</v>
      </c>
      <c r="X154" s="1070">
        <v>0</v>
      </c>
      <c r="Y154" s="1083" t="s">
        <v>1030</v>
      </c>
      <c r="Z154" s="1084">
        <v>1.2</v>
      </c>
      <c r="AA154" s="1085" t="s">
        <v>41</v>
      </c>
      <c r="AB154" s="1086">
        <v>1.2</v>
      </c>
      <c r="AC154" s="1087">
        <v>1</v>
      </c>
      <c r="AD154" s="1088">
        <v>0.04</v>
      </c>
      <c r="AE154" s="1088">
        <v>0.15</v>
      </c>
      <c r="AF154" s="1089">
        <v>1.19</v>
      </c>
      <c r="AG154" s="1089">
        <v>2.2000000000000002</v>
      </c>
      <c r="AH154" s="1088">
        <v>0.92</v>
      </c>
      <c r="AI154" s="1090">
        <v>2.41</v>
      </c>
      <c r="AJ154" s="1090">
        <v>0</v>
      </c>
      <c r="AK154" s="1090">
        <v>0</v>
      </c>
      <c r="AL154" s="1090">
        <v>0</v>
      </c>
      <c r="AM154" s="1090">
        <v>0</v>
      </c>
      <c r="AN154" s="1088">
        <v>0</v>
      </c>
      <c r="AO154" s="1091">
        <v>0</v>
      </c>
      <c r="AP154" s="1242" t="s">
        <v>999</v>
      </c>
      <c r="AQ154" s="1244">
        <v>0</v>
      </c>
      <c r="AR154" s="1103">
        <v>0.4</v>
      </c>
      <c r="AS154" s="1104"/>
      <c r="AT154" s="1104"/>
      <c r="AU154" s="1105">
        <v>35.000000000068972</v>
      </c>
      <c r="AV154" s="1084">
        <v>1.4</v>
      </c>
      <c r="AW154" s="1085" t="s">
        <v>41</v>
      </c>
      <c r="AX154" s="1086">
        <v>1.4</v>
      </c>
      <c r="AY154" s="1068">
        <v>33.600000000068974</v>
      </c>
      <c r="AZ154" s="1106">
        <v>0.1</v>
      </c>
      <c r="BA154" s="1106"/>
      <c r="BB154" s="1068">
        <v>1.08</v>
      </c>
      <c r="BC154" s="1067">
        <v>6.79</v>
      </c>
      <c r="BD154" s="1107">
        <v>0</v>
      </c>
      <c r="BE154" s="1107"/>
      <c r="BF154" s="1107">
        <v>45.5</v>
      </c>
      <c r="BG154" s="1107">
        <v>6.08</v>
      </c>
      <c r="BH154" s="1069">
        <v>1.19</v>
      </c>
      <c r="BI154" s="1069">
        <v>0</v>
      </c>
      <c r="BJ154" s="1069">
        <v>2.33</v>
      </c>
      <c r="BK154" s="1069">
        <v>0</v>
      </c>
      <c r="BL154" s="1108">
        <v>30.3</v>
      </c>
      <c r="BM154" s="421"/>
      <c r="BN154" s="422" t="s">
        <v>999</v>
      </c>
      <c r="BO154" s="861" t="s">
        <v>1030</v>
      </c>
      <c r="BP154" s="424">
        <v>0.4</v>
      </c>
      <c r="BQ154" s="865" t="s">
        <v>305</v>
      </c>
      <c r="BR154" s="424">
        <v>35.000000000068972</v>
      </c>
      <c r="BS154" s="425">
        <v>1</v>
      </c>
      <c r="BT154" s="425">
        <v>1</v>
      </c>
      <c r="BU154" s="426"/>
    </row>
    <row r="155" spans="1:73" ht="14.25">
      <c r="A155" s="1242" t="s">
        <v>1000</v>
      </c>
      <c r="B155" s="1243"/>
      <c r="C155" s="1244"/>
      <c r="D155" s="1061">
        <v>0.4</v>
      </c>
      <c r="E155" s="1062"/>
      <c r="F155" s="1063"/>
      <c r="G155" s="1064" t="s">
        <v>305</v>
      </c>
      <c r="H155" s="1065">
        <v>37.000000000056446</v>
      </c>
      <c r="I155" s="1065">
        <v>1</v>
      </c>
      <c r="J155" s="1065">
        <v>37.000000000056446</v>
      </c>
      <c r="K155" s="1066">
        <v>2.2000000000000171</v>
      </c>
      <c r="L155" s="1066">
        <v>1.1400000000000432</v>
      </c>
      <c r="M155" s="1067">
        <v>1.67</v>
      </c>
      <c r="N155" s="1068">
        <v>0.04</v>
      </c>
      <c r="O155" s="1068">
        <v>0.1</v>
      </c>
      <c r="P155" s="1067">
        <v>1.81</v>
      </c>
      <c r="Q155" s="1067">
        <v>1.08</v>
      </c>
      <c r="R155" s="1069">
        <v>0</v>
      </c>
      <c r="S155" s="1069">
        <v>59.94</v>
      </c>
      <c r="T155" s="1069">
        <v>12.39</v>
      </c>
      <c r="U155" s="1069">
        <v>0</v>
      </c>
      <c r="V155" s="1069">
        <v>0</v>
      </c>
      <c r="W155" s="1068">
        <v>170.94</v>
      </c>
      <c r="X155" s="1070">
        <v>0</v>
      </c>
      <c r="Y155" s="1083" t="s">
        <v>1031</v>
      </c>
      <c r="Z155" s="1084">
        <v>1.2</v>
      </c>
      <c r="AA155" s="1085" t="s">
        <v>41</v>
      </c>
      <c r="AB155" s="1086">
        <v>1.2</v>
      </c>
      <c r="AC155" s="1087">
        <v>2.2000000000000171</v>
      </c>
      <c r="AD155" s="1088">
        <v>0.04</v>
      </c>
      <c r="AE155" s="1088">
        <v>0.15</v>
      </c>
      <c r="AF155" s="1089">
        <v>2.39</v>
      </c>
      <c r="AG155" s="1089">
        <v>2.3000000000000003</v>
      </c>
      <c r="AH155" s="1088">
        <v>0.92</v>
      </c>
      <c r="AI155" s="1090">
        <v>0</v>
      </c>
      <c r="AJ155" s="1090">
        <v>3.17</v>
      </c>
      <c r="AK155" s="1090">
        <v>1.88</v>
      </c>
      <c r="AL155" s="1090">
        <v>0</v>
      </c>
      <c r="AM155" s="1090">
        <v>0</v>
      </c>
      <c r="AN155" s="1088">
        <v>21.27</v>
      </c>
      <c r="AO155" s="1091">
        <v>0</v>
      </c>
      <c r="AP155" s="1242" t="s">
        <v>1000</v>
      </c>
      <c r="AQ155" s="1244">
        <v>0</v>
      </c>
      <c r="AR155" s="1103">
        <v>0.4</v>
      </c>
      <c r="AS155" s="1104"/>
      <c r="AT155" s="1104"/>
      <c r="AU155" s="1105">
        <v>37.000000000056446</v>
      </c>
      <c r="AV155" s="1084">
        <v>1.4</v>
      </c>
      <c r="AW155" s="1085" t="s">
        <v>41</v>
      </c>
      <c r="AX155" s="1086">
        <v>1.4</v>
      </c>
      <c r="AY155" s="1068">
        <v>35.600000000056447</v>
      </c>
      <c r="AZ155" s="1106">
        <v>0.1</v>
      </c>
      <c r="BA155" s="1106"/>
      <c r="BB155" s="1068">
        <v>1.08</v>
      </c>
      <c r="BC155" s="1067">
        <v>7.2</v>
      </c>
      <c r="BD155" s="1107">
        <v>0</v>
      </c>
      <c r="BE155" s="1107"/>
      <c r="BF155" s="1107">
        <v>77.38</v>
      </c>
      <c r="BG155" s="1107">
        <v>6.44</v>
      </c>
      <c r="BH155" s="1069">
        <v>2.35</v>
      </c>
      <c r="BI155" s="1069">
        <v>9.0000000000017177E-2</v>
      </c>
      <c r="BJ155" s="1069">
        <v>4.6100000000000003</v>
      </c>
      <c r="BK155" s="1069">
        <v>0.06</v>
      </c>
      <c r="BL155" s="1108">
        <v>59.07</v>
      </c>
      <c r="BM155" s="421"/>
      <c r="BN155" s="422" t="s">
        <v>1000</v>
      </c>
      <c r="BO155" s="861" t="s">
        <v>1031</v>
      </c>
      <c r="BP155" s="424">
        <v>0.4</v>
      </c>
      <c r="BQ155" s="865" t="s">
        <v>305</v>
      </c>
      <c r="BR155" s="424">
        <v>37.000000000056446</v>
      </c>
      <c r="BS155" s="425">
        <v>2.2000000000000171</v>
      </c>
      <c r="BT155" s="425">
        <v>1.1400000000000432</v>
      </c>
      <c r="BU155" s="426"/>
    </row>
    <row r="156" spans="1:73" ht="14.25">
      <c r="A156" s="1242" t="s">
        <v>1001</v>
      </c>
      <c r="B156" s="1243"/>
      <c r="C156" s="1244"/>
      <c r="D156" s="1061">
        <v>0.8</v>
      </c>
      <c r="E156" s="1062"/>
      <c r="F156" s="1063"/>
      <c r="G156" s="1064" t="s">
        <v>306</v>
      </c>
      <c r="H156" s="1065">
        <v>34.173952966781115</v>
      </c>
      <c r="I156" s="1065">
        <v>1</v>
      </c>
      <c r="J156" s="1065">
        <v>34.173952966781115</v>
      </c>
      <c r="K156" s="1066">
        <v>4.040000000000056</v>
      </c>
      <c r="L156" s="1066">
        <v>1.2800000000000011</v>
      </c>
      <c r="M156" s="1067">
        <v>2.66</v>
      </c>
      <c r="N156" s="1068">
        <v>0.08</v>
      </c>
      <c r="O156" s="1068">
        <v>0.16</v>
      </c>
      <c r="P156" s="1067">
        <v>2.9000000000000004</v>
      </c>
      <c r="Q156" s="1067">
        <v>1.6600000000000001</v>
      </c>
      <c r="R156" s="1069">
        <v>0</v>
      </c>
      <c r="S156" s="1069">
        <v>85.09</v>
      </c>
      <c r="T156" s="1069">
        <v>79.42</v>
      </c>
      <c r="U156" s="1069">
        <v>0</v>
      </c>
      <c r="V156" s="1069">
        <v>0</v>
      </c>
      <c r="W156" s="1068">
        <v>232.38</v>
      </c>
      <c r="X156" s="1070">
        <v>0</v>
      </c>
      <c r="Y156" s="1083" t="s">
        <v>1024</v>
      </c>
      <c r="Z156" s="1084">
        <v>1.3</v>
      </c>
      <c r="AA156" s="1085" t="s">
        <v>41</v>
      </c>
      <c r="AB156" s="1086">
        <v>1.3</v>
      </c>
      <c r="AC156" s="1087">
        <v>4.040000000000056</v>
      </c>
      <c r="AD156" s="1088">
        <v>0.08</v>
      </c>
      <c r="AE156" s="1088">
        <v>0.15</v>
      </c>
      <c r="AF156" s="1089">
        <v>4.2699999999999996</v>
      </c>
      <c r="AG156" s="1089">
        <v>2.5999999999999996</v>
      </c>
      <c r="AH156" s="1088">
        <v>0.74</v>
      </c>
      <c r="AI156" s="1090">
        <v>0</v>
      </c>
      <c r="AJ156" s="1090">
        <v>2.89</v>
      </c>
      <c r="AK156" s="1090">
        <v>2.89</v>
      </c>
      <c r="AL156" s="1090">
        <v>2.44</v>
      </c>
      <c r="AM156" s="1090">
        <v>0</v>
      </c>
      <c r="AN156" s="1088">
        <v>0</v>
      </c>
      <c r="AO156" s="1091">
        <v>28.24</v>
      </c>
      <c r="AP156" s="1242" t="s">
        <v>1001</v>
      </c>
      <c r="AQ156" s="1244">
        <v>0</v>
      </c>
      <c r="AR156" s="1103">
        <v>0.8</v>
      </c>
      <c r="AS156" s="1104"/>
      <c r="AT156" s="1104"/>
      <c r="AU156" s="1105">
        <v>34.173952966781115</v>
      </c>
      <c r="AV156" s="1084">
        <v>1.5</v>
      </c>
      <c r="AW156" s="1085" t="s">
        <v>41</v>
      </c>
      <c r="AX156" s="1086">
        <v>1.5</v>
      </c>
      <c r="AY156" s="1068">
        <v>32.673952966781115</v>
      </c>
      <c r="AZ156" s="1106">
        <v>0.16</v>
      </c>
      <c r="BA156" s="1106"/>
      <c r="BB156" s="1068">
        <v>1.6600000000000001</v>
      </c>
      <c r="BC156" s="1067">
        <v>17.07</v>
      </c>
      <c r="BD156" s="1107">
        <v>0</v>
      </c>
      <c r="BE156" s="1107"/>
      <c r="BF156" s="1107">
        <v>172.72999999999996</v>
      </c>
      <c r="BG156" s="1107">
        <v>23.65</v>
      </c>
      <c r="BH156" s="1069">
        <v>3.4700000000000562</v>
      </c>
      <c r="BI156" s="1069">
        <v>0.85</v>
      </c>
      <c r="BJ156" s="1069">
        <v>7.81</v>
      </c>
      <c r="BK156" s="1069">
        <v>0.54</v>
      </c>
      <c r="BL156" s="1108">
        <v>123.66</v>
      </c>
      <c r="BM156" s="421"/>
      <c r="BN156" s="422" t="s">
        <v>1001</v>
      </c>
      <c r="BO156" s="861" t="s">
        <v>1024</v>
      </c>
      <c r="BP156" s="424">
        <v>0.8</v>
      </c>
      <c r="BQ156" s="865" t="s">
        <v>306</v>
      </c>
      <c r="BR156" s="424">
        <v>34.173952966781115</v>
      </c>
      <c r="BS156" s="425">
        <v>4.040000000000056</v>
      </c>
      <c r="BT156" s="425">
        <v>1.2800000000000011</v>
      </c>
      <c r="BU156" s="426"/>
    </row>
    <row r="157" spans="1:73" ht="14.25">
      <c r="A157" s="1242" t="s">
        <v>1002</v>
      </c>
      <c r="B157" s="1243"/>
      <c r="C157" s="1244"/>
      <c r="D157" s="1061">
        <v>0.8</v>
      </c>
      <c r="E157" s="1062"/>
      <c r="F157" s="1063"/>
      <c r="G157" s="1064" t="s">
        <v>306</v>
      </c>
      <c r="H157" s="1065">
        <v>34.173952966541897</v>
      </c>
      <c r="I157" s="1065">
        <v>1</v>
      </c>
      <c r="J157" s="1065">
        <v>34.173952966541897</v>
      </c>
      <c r="K157" s="1066">
        <v>2.1850000000000023</v>
      </c>
      <c r="L157" s="1066">
        <v>1.28499999999989</v>
      </c>
      <c r="M157" s="1067">
        <v>1.73</v>
      </c>
      <c r="N157" s="1068">
        <v>0.08</v>
      </c>
      <c r="O157" s="1068">
        <v>0.16</v>
      </c>
      <c r="P157" s="1067">
        <v>1.97</v>
      </c>
      <c r="Q157" s="1067">
        <v>1.56</v>
      </c>
      <c r="R157" s="1069">
        <v>0</v>
      </c>
      <c r="S157" s="1069">
        <v>79.97</v>
      </c>
      <c r="T157" s="1069">
        <v>25.06</v>
      </c>
      <c r="U157" s="1069">
        <v>0</v>
      </c>
      <c r="V157" s="1069">
        <v>0</v>
      </c>
      <c r="W157" s="1068">
        <v>168.82</v>
      </c>
      <c r="X157" s="1070">
        <v>0</v>
      </c>
      <c r="Y157" s="1083" t="s">
        <v>1032</v>
      </c>
      <c r="Z157" s="1084">
        <v>1.3</v>
      </c>
      <c r="AA157" s="1085" t="s">
        <v>41</v>
      </c>
      <c r="AB157" s="1086">
        <v>1.3</v>
      </c>
      <c r="AC157" s="1087">
        <v>2.1850000000000023</v>
      </c>
      <c r="AD157" s="1088">
        <v>0.08</v>
      </c>
      <c r="AE157" s="1088">
        <v>0.15</v>
      </c>
      <c r="AF157" s="1089">
        <v>2.42</v>
      </c>
      <c r="AG157" s="1089">
        <v>2.4</v>
      </c>
      <c r="AH157" s="1088">
        <v>0.74</v>
      </c>
      <c r="AI157" s="1090">
        <v>0</v>
      </c>
      <c r="AJ157" s="1090">
        <v>2.66</v>
      </c>
      <c r="AK157" s="1090">
        <v>1.63</v>
      </c>
      <c r="AL157" s="1090">
        <v>0</v>
      </c>
      <c r="AM157" s="1090">
        <v>0</v>
      </c>
      <c r="AN157" s="1088">
        <v>17.29</v>
      </c>
      <c r="AO157" s="1091">
        <v>0</v>
      </c>
      <c r="AP157" s="1242" t="s">
        <v>1002</v>
      </c>
      <c r="AQ157" s="1244">
        <v>0</v>
      </c>
      <c r="AR157" s="1103">
        <v>0.8</v>
      </c>
      <c r="AS157" s="1104"/>
      <c r="AT157" s="1104"/>
      <c r="AU157" s="1105">
        <v>34.173952966541897</v>
      </c>
      <c r="AV157" s="1084">
        <v>1.5</v>
      </c>
      <c r="AW157" s="1085" t="s">
        <v>41</v>
      </c>
      <c r="AX157" s="1086">
        <v>1.5</v>
      </c>
      <c r="AY157" s="1068">
        <v>32.673952966541897</v>
      </c>
      <c r="AZ157" s="1106">
        <v>0.16</v>
      </c>
      <c r="BA157" s="1106"/>
      <c r="BB157" s="1068">
        <v>1.56</v>
      </c>
      <c r="BC157" s="1067">
        <v>15.77</v>
      </c>
      <c r="BD157" s="1107">
        <v>0</v>
      </c>
      <c r="BE157" s="1107"/>
      <c r="BF157" s="1107">
        <v>109.32</v>
      </c>
      <c r="BG157" s="1107">
        <v>23.65</v>
      </c>
      <c r="BH157" s="1069">
        <v>2.35</v>
      </c>
      <c r="BI157" s="1069">
        <v>0.11500000000000243</v>
      </c>
      <c r="BJ157" s="1069">
        <v>5.29</v>
      </c>
      <c r="BK157" s="1069">
        <v>7.0000000000000007E-2</v>
      </c>
      <c r="BL157" s="1108">
        <v>64.540000000000006</v>
      </c>
      <c r="BM157" s="421"/>
      <c r="BN157" s="422" t="s">
        <v>1002</v>
      </c>
      <c r="BO157" s="861" t="s">
        <v>1032</v>
      </c>
      <c r="BP157" s="424">
        <v>0.8</v>
      </c>
      <c r="BQ157" s="865" t="s">
        <v>306</v>
      </c>
      <c r="BR157" s="424">
        <v>34.173952966541897</v>
      </c>
      <c r="BS157" s="425">
        <v>2.1850000000000023</v>
      </c>
      <c r="BT157" s="425">
        <v>1.28499999999989</v>
      </c>
      <c r="BU157" s="426"/>
    </row>
    <row r="158" spans="1:73" ht="14.25">
      <c r="A158" s="1242" t="s">
        <v>1003</v>
      </c>
      <c r="B158" s="1243"/>
      <c r="C158" s="1244"/>
      <c r="D158" s="1061">
        <v>0.8</v>
      </c>
      <c r="E158" s="1062"/>
      <c r="F158" s="1063"/>
      <c r="G158" s="1064" t="s">
        <v>306</v>
      </c>
      <c r="H158" s="1065">
        <v>9.0000000002238707</v>
      </c>
      <c r="I158" s="1065">
        <v>1</v>
      </c>
      <c r="J158" s="1065">
        <v>9.0000000002238707</v>
      </c>
      <c r="K158" s="1066">
        <v>1.28499999999989</v>
      </c>
      <c r="L158" s="1066">
        <v>1.28499999999989</v>
      </c>
      <c r="M158" s="1067">
        <v>1.28</v>
      </c>
      <c r="N158" s="1068">
        <v>0.08</v>
      </c>
      <c r="O158" s="1068">
        <v>0.16</v>
      </c>
      <c r="P158" s="1067">
        <v>1.52</v>
      </c>
      <c r="Q158" s="1067">
        <v>1.56</v>
      </c>
      <c r="R158" s="1069">
        <v>0</v>
      </c>
      <c r="S158" s="1069">
        <v>21.06</v>
      </c>
      <c r="T158" s="1069">
        <v>0.28000000000000003</v>
      </c>
      <c r="U158" s="1069">
        <v>0</v>
      </c>
      <c r="V158" s="1069">
        <v>0</v>
      </c>
      <c r="W158" s="1068">
        <v>36.36</v>
      </c>
      <c r="X158" s="1070">
        <v>0</v>
      </c>
      <c r="Y158" s="1083" t="s">
        <v>1033</v>
      </c>
      <c r="Z158" s="1084">
        <v>1.3</v>
      </c>
      <c r="AA158" s="1085" t="s">
        <v>41</v>
      </c>
      <c r="AB158" s="1086">
        <v>1.3</v>
      </c>
      <c r="AC158" s="1087">
        <v>1.28499999999989</v>
      </c>
      <c r="AD158" s="1088">
        <v>0.08</v>
      </c>
      <c r="AE158" s="1088">
        <v>0.15</v>
      </c>
      <c r="AF158" s="1089">
        <v>1.51</v>
      </c>
      <c r="AG158" s="1089">
        <v>2.2999999999999998</v>
      </c>
      <c r="AH158" s="1088">
        <v>0.74</v>
      </c>
      <c r="AI158" s="1090">
        <v>0</v>
      </c>
      <c r="AJ158" s="1090">
        <v>2.5499999999999998</v>
      </c>
      <c r="AK158" s="1090">
        <v>0.02</v>
      </c>
      <c r="AL158" s="1090">
        <v>0</v>
      </c>
      <c r="AM158" s="1090">
        <v>0</v>
      </c>
      <c r="AN158" s="1088">
        <v>11.9</v>
      </c>
      <c r="AO158" s="1091">
        <v>0</v>
      </c>
      <c r="AP158" s="1242" t="s">
        <v>1003</v>
      </c>
      <c r="AQ158" s="1244">
        <v>0</v>
      </c>
      <c r="AR158" s="1103">
        <v>0.8</v>
      </c>
      <c r="AS158" s="1104"/>
      <c r="AT158" s="1104"/>
      <c r="AU158" s="1105">
        <v>9.0000000002238707</v>
      </c>
      <c r="AV158" s="1084">
        <v>1.5</v>
      </c>
      <c r="AW158" s="1085" t="s">
        <v>41</v>
      </c>
      <c r="AX158" s="1086">
        <v>1.5</v>
      </c>
      <c r="AY158" s="1068">
        <v>7.5000000002238707</v>
      </c>
      <c r="AZ158" s="1106">
        <v>0.16</v>
      </c>
      <c r="BA158" s="1106"/>
      <c r="BB158" s="1068">
        <v>1.56</v>
      </c>
      <c r="BC158" s="1067">
        <v>3.62</v>
      </c>
      <c r="BD158" s="1107">
        <v>0</v>
      </c>
      <c r="BE158" s="1107"/>
      <c r="BF158" s="1107">
        <v>23.91</v>
      </c>
      <c r="BG158" s="1107">
        <v>5.43</v>
      </c>
      <c r="BH158" s="1069">
        <v>1.51499999999989</v>
      </c>
      <c r="BI158" s="1069">
        <v>0</v>
      </c>
      <c r="BJ158" s="1069">
        <v>3.41</v>
      </c>
      <c r="BK158" s="1069">
        <v>0</v>
      </c>
      <c r="BL158" s="1108">
        <v>11.45</v>
      </c>
      <c r="BM158" s="421"/>
      <c r="BN158" s="422" t="s">
        <v>1003</v>
      </c>
      <c r="BO158" s="861" t="s">
        <v>1033</v>
      </c>
      <c r="BP158" s="424">
        <v>0.8</v>
      </c>
      <c r="BQ158" s="865" t="s">
        <v>306</v>
      </c>
      <c r="BR158" s="424">
        <v>9.0000000002238707</v>
      </c>
      <c r="BS158" s="425">
        <v>1.28499999999989</v>
      </c>
      <c r="BT158" s="425">
        <v>1.28499999999989</v>
      </c>
      <c r="BU158" s="426"/>
    </row>
    <row r="159" spans="1:73" ht="14.25">
      <c r="A159" s="1240"/>
      <c r="B159" s="1241"/>
      <c r="C159" s="1241"/>
      <c r="D159" s="866"/>
      <c r="E159" s="866"/>
      <c r="F159" s="866"/>
      <c r="G159" s="867"/>
      <c r="H159" s="868"/>
      <c r="I159" s="868"/>
      <c r="J159" s="868"/>
      <c r="K159" s="869"/>
      <c r="L159" s="869"/>
      <c r="M159" s="870"/>
      <c r="N159" s="871"/>
      <c r="O159" s="871"/>
      <c r="P159" s="870"/>
      <c r="Q159" s="870"/>
      <c r="R159" s="872"/>
      <c r="S159" s="872"/>
      <c r="T159" s="872"/>
      <c r="U159" s="872"/>
      <c r="V159" s="872"/>
      <c r="W159" s="871"/>
      <c r="X159" s="1071"/>
      <c r="Y159" s="987"/>
      <c r="Z159" s="873"/>
      <c r="AA159" s="874"/>
      <c r="AB159" s="873"/>
      <c r="AC159" s="875"/>
      <c r="AD159" s="874"/>
      <c r="AE159" s="874"/>
      <c r="AF159" s="876"/>
      <c r="AG159" s="876"/>
      <c r="AH159" s="874"/>
      <c r="AI159" s="877"/>
      <c r="AJ159" s="877"/>
      <c r="AK159" s="877"/>
      <c r="AL159" s="877"/>
      <c r="AM159" s="877"/>
      <c r="AN159" s="874"/>
      <c r="AO159" s="1092"/>
      <c r="AP159" s="1240"/>
      <c r="AQ159" s="1241"/>
      <c r="AR159" s="878"/>
      <c r="AS159" s="878"/>
      <c r="AT159" s="878"/>
      <c r="AU159" s="879"/>
      <c r="AV159" s="873"/>
      <c r="AW159" s="874"/>
      <c r="AX159" s="873"/>
      <c r="AY159" s="871"/>
      <c r="AZ159" s="880"/>
      <c r="BA159" s="880"/>
      <c r="BB159" s="871"/>
      <c r="BC159" s="870"/>
      <c r="BD159" s="870"/>
      <c r="BE159" s="870"/>
      <c r="BF159" s="870"/>
      <c r="BG159" s="870"/>
      <c r="BH159" s="872"/>
      <c r="BI159" s="872"/>
      <c r="BJ159" s="872"/>
      <c r="BK159" s="872"/>
      <c r="BL159" s="1109"/>
      <c r="BM159" s="881"/>
      <c r="BN159" s="882"/>
      <c r="BO159" s="883"/>
      <c r="BP159" s="884"/>
      <c r="BQ159" s="884"/>
      <c r="BR159" s="884"/>
      <c r="BS159" s="885"/>
      <c r="BT159" s="885"/>
      <c r="BU159" s="886"/>
    </row>
    <row r="160" spans="1:73" ht="14.25">
      <c r="A160" s="907" t="s">
        <v>893</v>
      </c>
      <c r="B160" s="387"/>
      <c r="C160" s="389"/>
      <c r="D160" s="389"/>
      <c r="E160" s="389"/>
      <c r="F160" s="389"/>
      <c r="G160" s="389"/>
      <c r="H160" s="389"/>
      <c r="I160" s="389"/>
      <c r="J160" s="389"/>
      <c r="K160" s="389"/>
      <c r="L160" s="389"/>
      <c r="M160" s="389"/>
      <c r="N160" s="389"/>
      <c r="O160" s="389"/>
      <c r="P160" s="389"/>
      <c r="Q160" s="389"/>
      <c r="R160" s="389"/>
      <c r="S160" s="389"/>
      <c r="T160" s="389"/>
      <c r="U160" s="389"/>
      <c r="V160" s="389"/>
      <c r="W160" s="389"/>
      <c r="X160" s="1058"/>
      <c r="Y160" s="807" t="s">
        <v>893</v>
      </c>
      <c r="Z160" s="405"/>
      <c r="AA160" s="405"/>
      <c r="AB160" s="405"/>
      <c r="AC160" s="406"/>
      <c r="AD160" s="407"/>
      <c r="AE160" s="407"/>
      <c r="AF160" s="406"/>
      <c r="AG160" s="406"/>
      <c r="AH160" s="406"/>
      <c r="AI160" s="409"/>
      <c r="AJ160" s="409"/>
      <c r="AK160" s="409"/>
      <c r="AL160" s="409"/>
      <c r="AM160" s="409"/>
      <c r="AN160" s="407"/>
      <c r="AO160" s="1082"/>
      <c r="AP160" s="807" t="s">
        <v>893</v>
      </c>
      <c r="AQ160" s="413"/>
      <c r="AR160" s="405"/>
      <c r="AS160" s="405"/>
      <c r="AT160" s="405"/>
      <c r="AU160" s="408"/>
      <c r="AV160" s="405"/>
      <c r="AW160" s="405"/>
      <c r="AX160" s="405"/>
      <c r="AY160" s="407"/>
      <c r="AZ160" s="407"/>
      <c r="BA160" s="407"/>
      <c r="BB160" s="407"/>
      <c r="BC160" s="406"/>
      <c r="BD160" s="406"/>
      <c r="BE160" s="406"/>
      <c r="BF160" s="406"/>
      <c r="BG160" s="406"/>
      <c r="BH160" s="406"/>
      <c r="BI160" s="406"/>
      <c r="BJ160" s="406"/>
      <c r="BK160" s="406"/>
      <c r="BL160" s="1102"/>
      <c r="BM160" s="421"/>
      <c r="BN160" s="911"/>
      <c r="BO160" s="912"/>
      <c r="BP160" s="912"/>
      <c r="BQ160" s="912"/>
      <c r="BR160" s="912"/>
      <c r="BS160" s="912"/>
      <c r="BT160" s="912"/>
      <c r="BU160" s="913"/>
    </row>
    <row r="161" spans="1:73" ht="14.25">
      <c r="A161" s="1245"/>
      <c r="B161" s="1246"/>
      <c r="C161" s="1246"/>
      <c r="D161" s="887"/>
      <c r="E161" s="887"/>
      <c r="F161" s="887"/>
      <c r="G161" s="888"/>
      <c r="H161" s="889"/>
      <c r="I161" s="889"/>
      <c r="J161" s="889"/>
      <c r="K161" s="890"/>
      <c r="L161" s="890"/>
      <c r="M161" s="891"/>
      <c r="N161" s="892"/>
      <c r="O161" s="892"/>
      <c r="P161" s="891"/>
      <c r="Q161" s="891"/>
      <c r="R161" s="893"/>
      <c r="S161" s="893"/>
      <c r="T161" s="893"/>
      <c r="U161" s="893"/>
      <c r="V161" s="893"/>
      <c r="W161" s="892"/>
      <c r="X161" s="1072"/>
      <c r="Y161" s="989"/>
      <c r="Z161" s="894"/>
      <c r="AA161" s="895"/>
      <c r="AB161" s="894"/>
      <c r="AC161" s="896"/>
      <c r="AD161" s="895"/>
      <c r="AE161" s="895"/>
      <c r="AF161" s="897"/>
      <c r="AG161" s="897"/>
      <c r="AH161" s="895"/>
      <c r="AI161" s="898"/>
      <c r="AJ161" s="898"/>
      <c r="AK161" s="898"/>
      <c r="AL161" s="898"/>
      <c r="AM161" s="898"/>
      <c r="AN161" s="895"/>
      <c r="AO161" s="1093"/>
      <c r="AP161" s="1245"/>
      <c r="AQ161" s="1246"/>
      <c r="AR161" s="899"/>
      <c r="AS161" s="899"/>
      <c r="AT161" s="899"/>
      <c r="AU161" s="900"/>
      <c r="AV161" s="894"/>
      <c r="AW161" s="895"/>
      <c r="AX161" s="894"/>
      <c r="AY161" s="892"/>
      <c r="AZ161" s="901"/>
      <c r="BA161" s="901"/>
      <c r="BB161" s="892"/>
      <c r="BC161" s="891"/>
      <c r="BD161" s="891"/>
      <c r="BE161" s="891"/>
      <c r="BF161" s="891"/>
      <c r="BG161" s="891"/>
      <c r="BH161" s="893"/>
      <c r="BI161" s="893"/>
      <c r="BJ161" s="893"/>
      <c r="BK161" s="893"/>
      <c r="BL161" s="1110"/>
      <c r="BM161" s="881"/>
      <c r="BN161" s="902"/>
      <c r="BO161" s="903"/>
      <c r="BP161" s="904"/>
      <c r="BQ161" s="904"/>
      <c r="BR161" s="904"/>
      <c r="BS161" s="905"/>
      <c r="BT161" s="905"/>
      <c r="BU161" s="906"/>
    </row>
    <row r="162" spans="1:73" ht="14.25">
      <c r="A162" s="1242" t="s">
        <v>1034</v>
      </c>
      <c r="B162" s="1243"/>
      <c r="C162" s="1244"/>
      <c r="D162" s="1061">
        <v>0.4</v>
      </c>
      <c r="E162" s="1062"/>
      <c r="F162" s="1063"/>
      <c r="G162" s="1064" t="s">
        <v>305</v>
      </c>
      <c r="H162" s="1065">
        <v>35.00000000008577</v>
      </c>
      <c r="I162" s="1065">
        <v>1</v>
      </c>
      <c r="J162" s="1065">
        <v>35.00000000008577</v>
      </c>
      <c r="K162" s="1066">
        <v>1.3000000000000043</v>
      </c>
      <c r="L162" s="1066">
        <v>1.0612211869665202</v>
      </c>
      <c r="M162" s="1067">
        <v>1.18</v>
      </c>
      <c r="N162" s="1068">
        <v>0.04</v>
      </c>
      <c r="O162" s="1068">
        <v>0.1</v>
      </c>
      <c r="P162" s="1067">
        <v>1.32</v>
      </c>
      <c r="Q162" s="1067">
        <v>1.08</v>
      </c>
      <c r="R162" s="1069">
        <v>49.9</v>
      </c>
      <c r="S162" s="1069">
        <v>0</v>
      </c>
      <c r="T162" s="1069">
        <v>0</v>
      </c>
      <c r="U162" s="1069">
        <v>0</v>
      </c>
      <c r="V162" s="1069">
        <v>0</v>
      </c>
      <c r="W162" s="1068">
        <v>0</v>
      </c>
      <c r="X162" s="1070">
        <v>0</v>
      </c>
      <c r="Y162" s="1083" t="s">
        <v>1036</v>
      </c>
      <c r="Z162" s="1084">
        <v>1.2</v>
      </c>
      <c r="AA162" s="1085" t="s">
        <v>41</v>
      </c>
      <c r="AB162" s="1086">
        <v>1.2</v>
      </c>
      <c r="AC162" s="1087">
        <v>1.3000000000000043</v>
      </c>
      <c r="AD162" s="1088">
        <v>0.04</v>
      </c>
      <c r="AE162" s="1088">
        <v>0.15</v>
      </c>
      <c r="AF162" s="1089">
        <v>1.49</v>
      </c>
      <c r="AG162" s="1089">
        <v>2.2000000000000002</v>
      </c>
      <c r="AH162" s="1088">
        <v>0.92</v>
      </c>
      <c r="AI162" s="1090">
        <v>3.02</v>
      </c>
      <c r="AJ162" s="1090">
        <v>0</v>
      </c>
      <c r="AK162" s="1090">
        <v>0</v>
      </c>
      <c r="AL162" s="1090">
        <v>0</v>
      </c>
      <c r="AM162" s="1090">
        <v>0</v>
      </c>
      <c r="AN162" s="1088">
        <v>0</v>
      </c>
      <c r="AO162" s="1091">
        <v>0</v>
      </c>
      <c r="AP162" s="1242" t="s">
        <v>1034</v>
      </c>
      <c r="AQ162" s="1244">
        <v>0</v>
      </c>
      <c r="AR162" s="1103">
        <v>0.4</v>
      </c>
      <c r="AS162" s="1104"/>
      <c r="AT162" s="1104"/>
      <c r="AU162" s="1105">
        <v>35.00000000008577</v>
      </c>
      <c r="AV162" s="1084">
        <v>1.4</v>
      </c>
      <c r="AW162" s="1085" t="s">
        <v>41</v>
      </c>
      <c r="AX162" s="1086">
        <v>1.4</v>
      </c>
      <c r="AY162" s="1068">
        <v>33.600000000085771</v>
      </c>
      <c r="AZ162" s="1106">
        <v>0.1</v>
      </c>
      <c r="BA162" s="1106"/>
      <c r="BB162" s="1068">
        <v>1.08</v>
      </c>
      <c r="BC162" s="1067">
        <v>6.79</v>
      </c>
      <c r="BD162" s="1107">
        <v>0</v>
      </c>
      <c r="BE162" s="1107"/>
      <c r="BF162" s="1107">
        <v>52.92</v>
      </c>
      <c r="BG162" s="1107">
        <v>6.08</v>
      </c>
      <c r="BH162" s="1069">
        <v>1.4900000000000042</v>
      </c>
      <c r="BI162" s="1069">
        <v>0</v>
      </c>
      <c r="BJ162" s="1069">
        <v>2.92</v>
      </c>
      <c r="BK162" s="1069">
        <v>0</v>
      </c>
      <c r="BL162" s="1108">
        <v>37.130000000000003</v>
      </c>
      <c r="BM162" s="421"/>
      <c r="BN162" s="422" t="s">
        <v>1034</v>
      </c>
      <c r="BO162" s="861" t="s">
        <v>1036</v>
      </c>
      <c r="BP162" s="424">
        <v>0.4</v>
      </c>
      <c r="BQ162" s="865" t="s">
        <v>305</v>
      </c>
      <c r="BR162" s="424">
        <v>35.00000000008577</v>
      </c>
      <c r="BS162" s="425">
        <v>1.3000000000000043</v>
      </c>
      <c r="BT162" s="425">
        <v>1.0612211869665202</v>
      </c>
      <c r="BU162" s="426"/>
    </row>
    <row r="163" spans="1:73" ht="14.25">
      <c r="A163" s="1242" t="s">
        <v>1035</v>
      </c>
      <c r="B163" s="1243"/>
      <c r="C163" s="1244"/>
      <c r="D163" s="1061">
        <v>0.4</v>
      </c>
      <c r="E163" s="1062"/>
      <c r="F163" s="1063"/>
      <c r="G163" s="1064" t="s">
        <v>306</v>
      </c>
      <c r="H163" s="1065">
        <v>6.9999999999168381</v>
      </c>
      <c r="I163" s="1065">
        <v>1</v>
      </c>
      <c r="J163" s="1065">
        <v>6.9999999999168381</v>
      </c>
      <c r="K163" s="1066">
        <v>1.0612211869665202</v>
      </c>
      <c r="L163" s="1066">
        <v>1.0612211869665202</v>
      </c>
      <c r="M163" s="1067">
        <v>1.06</v>
      </c>
      <c r="N163" s="1068">
        <v>0.04</v>
      </c>
      <c r="O163" s="1068">
        <v>0.1</v>
      </c>
      <c r="P163" s="1067">
        <v>1.2000000000000002</v>
      </c>
      <c r="Q163" s="1067">
        <v>1.08</v>
      </c>
      <c r="R163" s="1069">
        <v>9.07</v>
      </c>
      <c r="S163" s="1069">
        <v>0</v>
      </c>
      <c r="T163" s="1069">
        <v>0</v>
      </c>
      <c r="U163" s="1069">
        <v>0</v>
      </c>
      <c r="V163" s="1069">
        <v>0</v>
      </c>
      <c r="W163" s="1068">
        <v>0</v>
      </c>
      <c r="X163" s="1070">
        <v>0</v>
      </c>
      <c r="Y163" s="1083" t="s">
        <v>1037</v>
      </c>
      <c r="Z163" s="1084">
        <v>1.2</v>
      </c>
      <c r="AA163" s="1085" t="s">
        <v>41</v>
      </c>
      <c r="AB163" s="1086">
        <v>1.2</v>
      </c>
      <c r="AC163" s="1087">
        <v>1.0612211869665202</v>
      </c>
      <c r="AD163" s="1088">
        <v>0.04</v>
      </c>
      <c r="AE163" s="1088">
        <v>0.15</v>
      </c>
      <c r="AF163" s="1089">
        <v>1.25</v>
      </c>
      <c r="AG163" s="1089">
        <v>2.2000000000000002</v>
      </c>
      <c r="AH163" s="1088">
        <v>0.92</v>
      </c>
      <c r="AI163" s="1090">
        <v>2.5299999999999998</v>
      </c>
      <c r="AJ163" s="1090">
        <v>0</v>
      </c>
      <c r="AK163" s="1090">
        <v>0</v>
      </c>
      <c r="AL163" s="1090">
        <v>0</v>
      </c>
      <c r="AM163" s="1090">
        <v>0</v>
      </c>
      <c r="AN163" s="1088">
        <v>0</v>
      </c>
      <c r="AO163" s="1091">
        <v>0</v>
      </c>
      <c r="AP163" s="1242" t="s">
        <v>1035</v>
      </c>
      <c r="AQ163" s="1244">
        <v>0</v>
      </c>
      <c r="AR163" s="1103">
        <v>0.4</v>
      </c>
      <c r="AS163" s="1104"/>
      <c r="AT163" s="1104"/>
      <c r="AU163" s="1105">
        <v>6.9999999999168381</v>
      </c>
      <c r="AV163" s="1084">
        <v>1.4</v>
      </c>
      <c r="AW163" s="1085" t="s">
        <v>41</v>
      </c>
      <c r="AX163" s="1086">
        <v>1.4</v>
      </c>
      <c r="AY163" s="1068">
        <v>5.5999999999168377</v>
      </c>
      <c r="AZ163" s="1106">
        <v>0.1</v>
      </c>
      <c r="BA163" s="1106"/>
      <c r="BB163" s="1068">
        <v>1.08</v>
      </c>
      <c r="BC163" s="1067">
        <v>1.1299999999999999</v>
      </c>
      <c r="BD163" s="1107">
        <v>0</v>
      </c>
      <c r="BE163" s="1107"/>
      <c r="BF163" s="1107">
        <v>11.6</v>
      </c>
      <c r="BG163" s="1107">
        <v>1.01</v>
      </c>
      <c r="BH163" s="1069">
        <v>1.2512211869665202</v>
      </c>
      <c r="BI163" s="1069">
        <v>0</v>
      </c>
      <c r="BJ163" s="1069">
        <v>2.4500000000000002</v>
      </c>
      <c r="BK163" s="1069">
        <v>0</v>
      </c>
      <c r="BL163" s="1108">
        <v>7.01</v>
      </c>
      <c r="BM163" s="421"/>
      <c r="BN163" s="422" t="s">
        <v>1035</v>
      </c>
      <c r="BO163" s="861" t="s">
        <v>1037</v>
      </c>
      <c r="BP163" s="424">
        <v>0.4</v>
      </c>
      <c r="BQ163" s="865" t="s">
        <v>306</v>
      </c>
      <c r="BR163" s="424">
        <v>6.9999999999168381</v>
      </c>
      <c r="BS163" s="425">
        <v>1.0612211869665202</v>
      </c>
      <c r="BT163" s="425">
        <v>1.0612211869665202</v>
      </c>
      <c r="BU163" s="426"/>
    </row>
    <row r="164" spans="1:73" ht="14.25">
      <c r="A164" s="1240"/>
      <c r="B164" s="1241"/>
      <c r="C164" s="1241"/>
      <c r="D164" s="866"/>
      <c r="E164" s="866"/>
      <c r="F164" s="866"/>
      <c r="G164" s="867"/>
      <c r="H164" s="868"/>
      <c r="I164" s="868"/>
      <c r="J164" s="868"/>
      <c r="K164" s="869"/>
      <c r="L164" s="869"/>
      <c r="M164" s="870"/>
      <c r="N164" s="871"/>
      <c r="O164" s="871"/>
      <c r="P164" s="870"/>
      <c r="Q164" s="870"/>
      <c r="R164" s="872"/>
      <c r="S164" s="872"/>
      <c r="T164" s="872"/>
      <c r="U164" s="872"/>
      <c r="V164" s="872"/>
      <c r="W164" s="871"/>
      <c r="X164" s="1071"/>
      <c r="Y164" s="987"/>
      <c r="Z164" s="873"/>
      <c r="AA164" s="874"/>
      <c r="AB164" s="873"/>
      <c r="AC164" s="875"/>
      <c r="AD164" s="874"/>
      <c r="AE164" s="874"/>
      <c r="AF164" s="876"/>
      <c r="AG164" s="876"/>
      <c r="AH164" s="874"/>
      <c r="AI164" s="877"/>
      <c r="AJ164" s="877"/>
      <c r="AK164" s="877"/>
      <c r="AL164" s="877"/>
      <c r="AM164" s="877"/>
      <c r="AN164" s="874"/>
      <c r="AO164" s="1092"/>
      <c r="AP164" s="1240"/>
      <c r="AQ164" s="1241"/>
      <c r="AR164" s="878"/>
      <c r="AS164" s="878"/>
      <c r="AT164" s="878"/>
      <c r="AU164" s="879"/>
      <c r="AV164" s="873"/>
      <c r="AW164" s="874"/>
      <c r="AX164" s="873"/>
      <c r="AY164" s="871"/>
      <c r="AZ164" s="880"/>
      <c r="BA164" s="880"/>
      <c r="BB164" s="871"/>
      <c r="BC164" s="870"/>
      <c r="BD164" s="870"/>
      <c r="BE164" s="870"/>
      <c r="BF164" s="870"/>
      <c r="BG164" s="870"/>
      <c r="BH164" s="872"/>
      <c r="BI164" s="872"/>
      <c r="BJ164" s="872"/>
      <c r="BK164" s="872"/>
      <c r="BL164" s="1109"/>
      <c r="BM164" s="881"/>
      <c r="BN164" s="882"/>
      <c r="BO164" s="883"/>
      <c r="BP164" s="884"/>
      <c r="BQ164" s="884"/>
      <c r="BR164" s="884"/>
      <c r="BS164" s="885"/>
      <c r="BT164" s="885"/>
      <c r="BU164" s="886"/>
    </row>
    <row r="165" spans="1:73" ht="14.25">
      <c r="A165" s="907" t="s">
        <v>894</v>
      </c>
      <c r="B165" s="387"/>
      <c r="C165" s="389"/>
      <c r="D165" s="389"/>
      <c r="E165" s="389"/>
      <c r="F165" s="389"/>
      <c r="G165" s="389"/>
      <c r="H165" s="389"/>
      <c r="I165" s="389"/>
      <c r="J165" s="389"/>
      <c r="K165" s="389"/>
      <c r="L165" s="389"/>
      <c r="M165" s="389"/>
      <c r="N165" s="389"/>
      <c r="O165" s="389"/>
      <c r="P165" s="389"/>
      <c r="Q165" s="389"/>
      <c r="R165" s="389"/>
      <c r="S165" s="389"/>
      <c r="T165" s="389"/>
      <c r="U165" s="389"/>
      <c r="V165" s="389"/>
      <c r="W165" s="389"/>
      <c r="X165" s="1058"/>
      <c r="Y165" s="807" t="s">
        <v>894</v>
      </c>
      <c r="Z165" s="405"/>
      <c r="AA165" s="405"/>
      <c r="AB165" s="405"/>
      <c r="AC165" s="406"/>
      <c r="AD165" s="407"/>
      <c r="AE165" s="407"/>
      <c r="AF165" s="406"/>
      <c r="AG165" s="406"/>
      <c r="AH165" s="406"/>
      <c r="AI165" s="409"/>
      <c r="AJ165" s="409"/>
      <c r="AK165" s="409"/>
      <c r="AL165" s="409"/>
      <c r="AM165" s="409"/>
      <c r="AN165" s="407"/>
      <c r="AO165" s="1082"/>
      <c r="AP165" s="807" t="s">
        <v>894</v>
      </c>
      <c r="AQ165" s="413"/>
      <c r="AR165" s="405"/>
      <c r="AS165" s="405"/>
      <c r="AT165" s="405"/>
      <c r="AU165" s="408"/>
      <c r="AV165" s="405"/>
      <c r="AW165" s="405"/>
      <c r="AX165" s="405"/>
      <c r="AY165" s="407"/>
      <c r="AZ165" s="407"/>
      <c r="BA165" s="407"/>
      <c r="BB165" s="407"/>
      <c r="BC165" s="406"/>
      <c r="BD165" s="406"/>
      <c r="BE165" s="406"/>
      <c r="BF165" s="406"/>
      <c r="BG165" s="406"/>
      <c r="BH165" s="406"/>
      <c r="BI165" s="406"/>
      <c r="BJ165" s="406"/>
      <c r="BK165" s="406"/>
      <c r="BL165" s="1102"/>
      <c r="BM165" s="421"/>
      <c r="BN165" s="911"/>
      <c r="BO165" s="912"/>
      <c r="BP165" s="912"/>
      <c r="BQ165" s="912"/>
      <c r="BR165" s="912"/>
      <c r="BS165" s="912"/>
      <c r="BT165" s="912"/>
      <c r="BU165" s="913"/>
    </row>
    <row r="166" spans="1:73" ht="14.25">
      <c r="A166" s="1245"/>
      <c r="B166" s="1246"/>
      <c r="C166" s="1246"/>
      <c r="D166" s="887"/>
      <c r="E166" s="887"/>
      <c r="F166" s="887"/>
      <c r="G166" s="888"/>
      <c r="H166" s="889"/>
      <c r="I166" s="889"/>
      <c r="J166" s="889"/>
      <c r="K166" s="890"/>
      <c r="L166" s="890"/>
      <c r="M166" s="891"/>
      <c r="N166" s="892"/>
      <c r="O166" s="892"/>
      <c r="P166" s="891"/>
      <c r="Q166" s="891"/>
      <c r="R166" s="893"/>
      <c r="S166" s="893"/>
      <c r="T166" s="893"/>
      <c r="U166" s="893"/>
      <c r="V166" s="893"/>
      <c r="W166" s="892"/>
      <c r="X166" s="1072"/>
      <c r="Y166" s="989"/>
      <c r="Z166" s="894"/>
      <c r="AA166" s="895"/>
      <c r="AB166" s="894"/>
      <c r="AC166" s="896"/>
      <c r="AD166" s="895"/>
      <c r="AE166" s="895"/>
      <c r="AF166" s="897"/>
      <c r="AG166" s="897"/>
      <c r="AH166" s="895"/>
      <c r="AI166" s="898"/>
      <c r="AJ166" s="898"/>
      <c r="AK166" s="898"/>
      <c r="AL166" s="898"/>
      <c r="AM166" s="898"/>
      <c r="AN166" s="895"/>
      <c r="AO166" s="1093"/>
      <c r="AP166" s="1245"/>
      <c r="AQ166" s="1246"/>
      <c r="AR166" s="899"/>
      <c r="AS166" s="899"/>
      <c r="AT166" s="899"/>
      <c r="AU166" s="900"/>
      <c r="AV166" s="894"/>
      <c r="AW166" s="895"/>
      <c r="AX166" s="894"/>
      <c r="AY166" s="892"/>
      <c r="AZ166" s="901"/>
      <c r="BA166" s="901"/>
      <c r="BB166" s="892"/>
      <c r="BC166" s="891"/>
      <c r="BD166" s="891"/>
      <c r="BE166" s="891"/>
      <c r="BF166" s="891"/>
      <c r="BG166" s="891"/>
      <c r="BH166" s="893"/>
      <c r="BI166" s="893"/>
      <c r="BJ166" s="893"/>
      <c r="BK166" s="893"/>
      <c r="BL166" s="1110"/>
      <c r="BM166" s="881"/>
      <c r="BN166" s="902"/>
      <c r="BO166" s="903"/>
      <c r="BP166" s="904"/>
      <c r="BQ166" s="904"/>
      <c r="BR166" s="904"/>
      <c r="BS166" s="905"/>
      <c r="BT166" s="905"/>
      <c r="BU166" s="906"/>
    </row>
    <row r="167" spans="1:73" ht="14.25">
      <c r="A167" s="1242" t="s">
        <v>1038</v>
      </c>
      <c r="B167" s="1243"/>
      <c r="C167" s="1244"/>
      <c r="D167" s="1061">
        <v>0.4</v>
      </c>
      <c r="E167" s="1062"/>
      <c r="F167" s="1063"/>
      <c r="G167" s="1064" t="s">
        <v>305</v>
      </c>
      <c r="H167" s="1065">
        <v>25.000000000112649</v>
      </c>
      <c r="I167" s="1065">
        <v>1</v>
      </c>
      <c r="J167" s="1065">
        <v>25.000000000112649</v>
      </c>
      <c r="K167" s="1066">
        <v>1.0799999999999272</v>
      </c>
      <c r="L167" s="1066">
        <v>1.0799999999999272</v>
      </c>
      <c r="M167" s="1067">
        <v>1.08</v>
      </c>
      <c r="N167" s="1068">
        <v>0.04</v>
      </c>
      <c r="O167" s="1068">
        <v>0.1</v>
      </c>
      <c r="P167" s="1067">
        <v>1.2200000000000002</v>
      </c>
      <c r="Q167" s="1067">
        <v>1.08</v>
      </c>
      <c r="R167" s="1069">
        <v>32.94</v>
      </c>
      <c r="S167" s="1069">
        <v>0</v>
      </c>
      <c r="T167" s="1069">
        <v>0</v>
      </c>
      <c r="U167" s="1069">
        <v>0</v>
      </c>
      <c r="V167" s="1069">
        <v>0</v>
      </c>
      <c r="W167" s="1068">
        <v>0</v>
      </c>
      <c r="X167" s="1070">
        <v>0</v>
      </c>
      <c r="Y167" s="1083" t="s">
        <v>1052</v>
      </c>
      <c r="Z167" s="1084">
        <v>1.2</v>
      </c>
      <c r="AA167" s="1085" t="s">
        <v>41</v>
      </c>
      <c r="AB167" s="1086">
        <v>1.2</v>
      </c>
      <c r="AC167" s="1087">
        <v>1.0799999999999272</v>
      </c>
      <c r="AD167" s="1088">
        <v>0.04</v>
      </c>
      <c r="AE167" s="1088">
        <v>0.15</v>
      </c>
      <c r="AF167" s="1089">
        <v>1.27</v>
      </c>
      <c r="AG167" s="1089">
        <v>2.2000000000000002</v>
      </c>
      <c r="AH167" s="1088">
        <v>0.92</v>
      </c>
      <c r="AI167" s="1090">
        <v>2.57</v>
      </c>
      <c r="AJ167" s="1090">
        <v>0</v>
      </c>
      <c r="AK167" s="1090">
        <v>0</v>
      </c>
      <c r="AL167" s="1090">
        <v>0</v>
      </c>
      <c r="AM167" s="1090">
        <v>0</v>
      </c>
      <c r="AN167" s="1088">
        <v>0</v>
      </c>
      <c r="AO167" s="1091">
        <v>0</v>
      </c>
      <c r="AP167" s="1242" t="s">
        <v>1038</v>
      </c>
      <c r="AQ167" s="1244">
        <v>0</v>
      </c>
      <c r="AR167" s="1103">
        <v>0.4</v>
      </c>
      <c r="AS167" s="1104"/>
      <c r="AT167" s="1104"/>
      <c r="AU167" s="1105">
        <v>25.000000000112649</v>
      </c>
      <c r="AV167" s="1084">
        <v>1.4</v>
      </c>
      <c r="AW167" s="1085" t="s">
        <v>41</v>
      </c>
      <c r="AX167" s="1086">
        <v>1.4</v>
      </c>
      <c r="AY167" s="1068">
        <v>23.600000000112651</v>
      </c>
      <c r="AZ167" s="1106">
        <v>0.1</v>
      </c>
      <c r="BA167" s="1106"/>
      <c r="BB167" s="1068">
        <v>1.08</v>
      </c>
      <c r="BC167" s="1067">
        <v>4.7699999999999996</v>
      </c>
      <c r="BD167" s="1107">
        <v>0</v>
      </c>
      <c r="BE167" s="1107"/>
      <c r="BF167" s="1107">
        <v>35.51</v>
      </c>
      <c r="BG167" s="1107">
        <v>4.2699999999999996</v>
      </c>
      <c r="BH167" s="1069">
        <v>1.2699999999999272</v>
      </c>
      <c r="BI167" s="1069">
        <v>0</v>
      </c>
      <c r="BJ167" s="1069">
        <v>2.4900000000000002</v>
      </c>
      <c r="BK167" s="1069">
        <v>0</v>
      </c>
      <c r="BL167" s="1108">
        <v>23.98</v>
      </c>
      <c r="BM167" s="421"/>
      <c r="BN167" s="918" t="s">
        <v>1038</v>
      </c>
      <c r="BO167" s="919" t="s">
        <v>1052</v>
      </c>
      <c r="BP167" s="424">
        <v>0.4</v>
      </c>
      <c r="BQ167" s="865" t="s">
        <v>305</v>
      </c>
      <c r="BR167" s="424">
        <v>25.000000000112649</v>
      </c>
      <c r="BS167" s="425">
        <v>1.0799999999999272</v>
      </c>
      <c r="BT167" s="425">
        <v>1.0799999999999272</v>
      </c>
      <c r="BU167" s="426"/>
    </row>
    <row r="168" spans="1:73" ht="14.25">
      <c r="A168" s="1242" t="s">
        <v>1039</v>
      </c>
      <c r="B168" s="1243"/>
      <c r="C168" s="1244"/>
      <c r="D168" s="1061">
        <v>0.4</v>
      </c>
      <c r="E168" s="1062"/>
      <c r="F168" s="1063"/>
      <c r="G168" s="1064" t="s">
        <v>305</v>
      </c>
      <c r="H168" s="1065">
        <v>19.99999999998855</v>
      </c>
      <c r="I168" s="1065">
        <v>1</v>
      </c>
      <c r="J168" s="1065">
        <v>19.99999999998855</v>
      </c>
      <c r="K168" s="1066">
        <v>1.0949999999999136</v>
      </c>
      <c r="L168" s="1066">
        <v>1.0149999999999864</v>
      </c>
      <c r="M168" s="1067">
        <v>1.05</v>
      </c>
      <c r="N168" s="1068">
        <v>0.04</v>
      </c>
      <c r="O168" s="1068">
        <v>0.1</v>
      </c>
      <c r="P168" s="1067">
        <v>1.1900000000000002</v>
      </c>
      <c r="Q168" s="1067">
        <v>1.08</v>
      </c>
      <c r="R168" s="1069">
        <v>25.7</v>
      </c>
      <c r="S168" s="1069">
        <v>0</v>
      </c>
      <c r="T168" s="1069">
        <v>0</v>
      </c>
      <c r="U168" s="1069">
        <v>0</v>
      </c>
      <c r="V168" s="1069">
        <v>0</v>
      </c>
      <c r="W168" s="1068">
        <v>0</v>
      </c>
      <c r="X168" s="1070">
        <v>0</v>
      </c>
      <c r="Y168" s="1083" t="s">
        <v>383</v>
      </c>
      <c r="Z168" s="1084">
        <v>1.2</v>
      </c>
      <c r="AA168" s="1085" t="s">
        <v>41</v>
      </c>
      <c r="AB168" s="1086">
        <v>1.2</v>
      </c>
      <c r="AC168" s="1087">
        <v>1.0949999999999136</v>
      </c>
      <c r="AD168" s="1088">
        <v>0.04</v>
      </c>
      <c r="AE168" s="1088">
        <v>0.15</v>
      </c>
      <c r="AF168" s="1089">
        <v>1.28</v>
      </c>
      <c r="AG168" s="1089">
        <v>2.2000000000000002</v>
      </c>
      <c r="AH168" s="1088">
        <v>0.92</v>
      </c>
      <c r="AI168" s="1090">
        <v>2.59</v>
      </c>
      <c r="AJ168" s="1090">
        <v>0</v>
      </c>
      <c r="AK168" s="1090">
        <v>0</v>
      </c>
      <c r="AL168" s="1090">
        <v>0</v>
      </c>
      <c r="AM168" s="1090">
        <v>0</v>
      </c>
      <c r="AN168" s="1088">
        <v>0</v>
      </c>
      <c r="AO168" s="1091">
        <v>0</v>
      </c>
      <c r="AP168" s="1242" t="s">
        <v>1039</v>
      </c>
      <c r="AQ168" s="1244">
        <v>0</v>
      </c>
      <c r="AR168" s="1103">
        <v>0.4</v>
      </c>
      <c r="AS168" s="1104"/>
      <c r="AT168" s="1104"/>
      <c r="AU168" s="1105">
        <v>19.99999999998855</v>
      </c>
      <c r="AV168" s="1084">
        <v>1.4</v>
      </c>
      <c r="AW168" s="1085" t="s">
        <v>41</v>
      </c>
      <c r="AX168" s="1086">
        <v>1.4</v>
      </c>
      <c r="AY168" s="1068">
        <v>18.599999999988551</v>
      </c>
      <c r="AZ168" s="1106">
        <v>0.1</v>
      </c>
      <c r="BA168" s="1106"/>
      <c r="BB168" s="1068">
        <v>1.08</v>
      </c>
      <c r="BC168" s="1067">
        <v>3.76</v>
      </c>
      <c r="BD168" s="1107">
        <v>0</v>
      </c>
      <c r="BE168" s="1107"/>
      <c r="BF168" s="1107">
        <v>28.29</v>
      </c>
      <c r="BG168" s="1107">
        <v>3.37</v>
      </c>
      <c r="BH168" s="1069">
        <v>1.2849999999999135</v>
      </c>
      <c r="BI168" s="1069">
        <v>0</v>
      </c>
      <c r="BJ168" s="1069">
        <v>2.52</v>
      </c>
      <c r="BK168" s="1069">
        <v>0</v>
      </c>
      <c r="BL168" s="1108">
        <v>18.64</v>
      </c>
      <c r="BM168" s="421"/>
      <c r="BN168" s="918" t="s">
        <v>1039</v>
      </c>
      <c r="BO168" s="919" t="s">
        <v>383</v>
      </c>
      <c r="BP168" s="424">
        <v>0.4</v>
      </c>
      <c r="BQ168" s="865" t="s">
        <v>305</v>
      </c>
      <c r="BR168" s="424">
        <v>19.99999999998855</v>
      </c>
      <c r="BS168" s="425">
        <v>1.0949999999999136</v>
      </c>
      <c r="BT168" s="425">
        <v>1.0149999999999864</v>
      </c>
      <c r="BU168" s="426"/>
    </row>
    <row r="169" spans="1:73" ht="14.25">
      <c r="A169" s="1242" t="s">
        <v>1040</v>
      </c>
      <c r="B169" s="1243"/>
      <c r="C169" s="1244"/>
      <c r="D169" s="1061">
        <v>0.4</v>
      </c>
      <c r="E169" s="1062"/>
      <c r="F169" s="1063"/>
      <c r="G169" s="1064" t="s">
        <v>305</v>
      </c>
      <c r="H169" s="1065">
        <v>32.246844274152402</v>
      </c>
      <c r="I169" s="1065">
        <v>1</v>
      </c>
      <c r="J169" s="1065">
        <v>32.246844274152402</v>
      </c>
      <c r="K169" s="1066">
        <v>1.1149999999998954</v>
      </c>
      <c r="L169" s="1066">
        <v>1.0950000000000486</v>
      </c>
      <c r="M169" s="1067">
        <v>1.1000000000000001</v>
      </c>
      <c r="N169" s="1068">
        <v>0.04</v>
      </c>
      <c r="O169" s="1068">
        <v>0.1</v>
      </c>
      <c r="P169" s="1067">
        <v>1.2400000000000002</v>
      </c>
      <c r="Q169" s="1067">
        <v>1.08</v>
      </c>
      <c r="R169" s="1069">
        <v>43.18</v>
      </c>
      <c r="S169" s="1069">
        <v>0</v>
      </c>
      <c r="T169" s="1069">
        <v>0</v>
      </c>
      <c r="U169" s="1069">
        <v>0</v>
      </c>
      <c r="V169" s="1069">
        <v>0</v>
      </c>
      <c r="W169" s="1068">
        <v>0</v>
      </c>
      <c r="X169" s="1070">
        <v>0</v>
      </c>
      <c r="Y169" s="1083" t="s">
        <v>437</v>
      </c>
      <c r="Z169" s="1084">
        <v>1.2</v>
      </c>
      <c r="AA169" s="1085" t="s">
        <v>41</v>
      </c>
      <c r="AB169" s="1086">
        <v>1.2</v>
      </c>
      <c r="AC169" s="1087">
        <v>1.1149999999998954</v>
      </c>
      <c r="AD169" s="1088">
        <v>0.04</v>
      </c>
      <c r="AE169" s="1088">
        <v>0.15</v>
      </c>
      <c r="AF169" s="1089">
        <v>1.3</v>
      </c>
      <c r="AG169" s="1089">
        <v>2.2000000000000002</v>
      </c>
      <c r="AH169" s="1088">
        <v>0.92</v>
      </c>
      <c r="AI169" s="1090">
        <v>2.63</v>
      </c>
      <c r="AJ169" s="1090">
        <v>0</v>
      </c>
      <c r="AK169" s="1090">
        <v>0</v>
      </c>
      <c r="AL169" s="1090">
        <v>0</v>
      </c>
      <c r="AM169" s="1090">
        <v>0</v>
      </c>
      <c r="AN169" s="1088">
        <v>0</v>
      </c>
      <c r="AO169" s="1091">
        <v>0</v>
      </c>
      <c r="AP169" s="1242" t="s">
        <v>1040</v>
      </c>
      <c r="AQ169" s="1244">
        <v>0</v>
      </c>
      <c r="AR169" s="1103">
        <v>0.4</v>
      </c>
      <c r="AS169" s="1104"/>
      <c r="AT169" s="1104"/>
      <c r="AU169" s="1105">
        <v>32.246844274152402</v>
      </c>
      <c r="AV169" s="1084">
        <v>1.4</v>
      </c>
      <c r="AW169" s="1085" t="s">
        <v>41</v>
      </c>
      <c r="AX169" s="1086">
        <v>1.4</v>
      </c>
      <c r="AY169" s="1068">
        <v>30.846844274152403</v>
      </c>
      <c r="AZ169" s="1106">
        <v>0.1</v>
      </c>
      <c r="BA169" s="1106"/>
      <c r="BB169" s="1068">
        <v>1.08</v>
      </c>
      <c r="BC169" s="1067">
        <v>6.24</v>
      </c>
      <c r="BD169" s="1107">
        <v>0</v>
      </c>
      <c r="BE169" s="1107"/>
      <c r="BF169" s="1107">
        <v>45.81</v>
      </c>
      <c r="BG169" s="1107">
        <v>5.58</v>
      </c>
      <c r="BH169" s="1069">
        <v>1.3049999999998954</v>
      </c>
      <c r="BI169" s="1069">
        <v>0</v>
      </c>
      <c r="BJ169" s="1069">
        <v>2.56</v>
      </c>
      <c r="BK169" s="1069">
        <v>0</v>
      </c>
      <c r="BL169" s="1108">
        <v>31.43</v>
      </c>
      <c r="BM169" s="421"/>
      <c r="BN169" s="918" t="s">
        <v>1040</v>
      </c>
      <c r="BO169" s="919" t="s">
        <v>437</v>
      </c>
      <c r="BP169" s="424">
        <v>0.4</v>
      </c>
      <c r="BQ169" s="865" t="s">
        <v>305</v>
      </c>
      <c r="BR169" s="424">
        <v>32.246844274152402</v>
      </c>
      <c r="BS169" s="425">
        <v>1.1149999999998954</v>
      </c>
      <c r="BT169" s="425">
        <v>1.0950000000000486</v>
      </c>
      <c r="BU169" s="426"/>
    </row>
    <row r="170" spans="1:73" ht="14.25">
      <c r="A170" s="1242" t="s">
        <v>1041</v>
      </c>
      <c r="B170" s="1243"/>
      <c r="C170" s="1244"/>
      <c r="D170" s="1061">
        <v>0.4</v>
      </c>
      <c r="E170" s="1062"/>
      <c r="F170" s="1063"/>
      <c r="G170" s="1064" t="s">
        <v>305</v>
      </c>
      <c r="H170" s="1065">
        <v>23.333445511506834</v>
      </c>
      <c r="I170" s="1065">
        <v>1</v>
      </c>
      <c r="J170" s="1065">
        <v>23.333445511506834</v>
      </c>
      <c r="K170" s="1066">
        <v>1.1350000000000691</v>
      </c>
      <c r="L170" s="1066">
        <v>1.0350000000000179</v>
      </c>
      <c r="M170" s="1067">
        <v>1.0900000000000001</v>
      </c>
      <c r="N170" s="1068">
        <v>0.04</v>
      </c>
      <c r="O170" s="1068">
        <v>0.1</v>
      </c>
      <c r="P170" s="1067">
        <v>1.2300000000000002</v>
      </c>
      <c r="Q170" s="1067">
        <v>1.08</v>
      </c>
      <c r="R170" s="1069">
        <v>31</v>
      </c>
      <c r="S170" s="1069">
        <v>0</v>
      </c>
      <c r="T170" s="1069">
        <v>0</v>
      </c>
      <c r="U170" s="1069">
        <v>0</v>
      </c>
      <c r="V170" s="1069">
        <v>0</v>
      </c>
      <c r="W170" s="1068">
        <v>0</v>
      </c>
      <c r="X170" s="1070">
        <v>0</v>
      </c>
      <c r="Y170" s="1083" t="s">
        <v>1053</v>
      </c>
      <c r="Z170" s="1084">
        <v>1.2</v>
      </c>
      <c r="AA170" s="1085" t="s">
        <v>41</v>
      </c>
      <c r="AB170" s="1086">
        <v>1.2</v>
      </c>
      <c r="AC170" s="1087">
        <v>1.1350000000000691</v>
      </c>
      <c r="AD170" s="1088">
        <v>0.04</v>
      </c>
      <c r="AE170" s="1088">
        <v>0.15</v>
      </c>
      <c r="AF170" s="1089">
        <v>1.33</v>
      </c>
      <c r="AG170" s="1089">
        <v>2.2000000000000002</v>
      </c>
      <c r="AH170" s="1088">
        <v>0.92</v>
      </c>
      <c r="AI170" s="1090">
        <v>2.69</v>
      </c>
      <c r="AJ170" s="1090">
        <v>0</v>
      </c>
      <c r="AK170" s="1090">
        <v>0</v>
      </c>
      <c r="AL170" s="1090">
        <v>0</v>
      </c>
      <c r="AM170" s="1090">
        <v>0</v>
      </c>
      <c r="AN170" s="1088">
        <v>0</v>
      </c>
      <c r="AO170" s="1091">
        <v>0</v>
      </c>
      <c r="AP170" s="1242" t="s">
        <v>1041</v>
      </c>
      <c r="AQ170" s="1244">
        <v>0</v>
      </c>
      <c r="AR170" s="1103">
        <v>0.4</v>
      </c>
      <c r="AS170" s="1104"/>
      <c r="AT170" s="1104"/>
      <c r="AU170" s="1105">
        <v>23.333445511506834</v>
      </c>
      <c r="AV170" s="1084">
        <v>1.4</v>
      </c>
      <c r="AW170" s="1085" t="s">
        <v>41</v>
      </c>
      <c r="AX170" s="1086">
        <v>1.4</v>
      </c>
      <c r="AY170" s="1068">
        <v>21.933445511506836</v>
      </c>
      <c r="AZ170" s="1106">
        <v>0.1</v>
      </c>
      <c r="BA170" s="1106"/>
      <c r="BB170" s="1068">
        <v>1.08</v>
      </c>
      <c r="BC170" s="1067">
        <v>4.43</v>
      </c>
      <c r="BD170" s="1107">
        <v>0</v>
      </c>
      <c r="BE170" s="1107"/>
      <c r="BF170" s="1107">
        <v>33.69</v>
      </c>
      <c r="BG170" s="1107">
        <v>3.97</v>
      </c>
      <c r="BH170" s="1069">
        <v>1.325000000000069</v>
      </c>
      <c r="BI170" s="1069">
        <v>0</v>
      </c>
      <c r="BJ170" s="1069">
        <v>2.6</v>
      </c>
      <c r="BK170" s="1069">
        <v>0</v>
      </c>
      <c r="BL170" s="1108">
        <v>22.69</v>
      </c>
      <c r="BM170" s="421"/>
      <c r="BN170" s="918" t="s">
        <v>1041</v>
      </c>
      <c r="BO170" s="919" t="s">
        <v>1053</v>
      </c>
      <c r="BP170" s="424">
        <v>0.4</v>
      </c>
      <c r="BQ170" s="865" t="s">
        <v>305</v>
      </c>
      <c r="BR170" s="424">
        <v>23.333445511506834</v>
      </c>
      <c r="BS170" s="425">
        <v>1.1350000000000691</v>
      </c>
      <c r="BT170" s="425">
        <v>1.0350000000000179</v>
      </c>
      <c r="BU170" s="426"/>
    </row>
    <row r="171" spans="1:73" ht="14.25">
      <c r="A171" s="1242" t="s">
        <v>1042</v>
      </c>
      <c r="B171" s="1243"/>
      <c r="C171" s="1244"/>
      <c r="D171" s="1061">
        <v>0.4</v>
      </c>
      <c r="E171" s="1062"/>
      <c r="F171" s="1063"/>
      <c r="G171" s="1064" t="s">
        <v>305</v>
      </c>
      <c r="H171" s="1065">
        <v>38.000000000036231</v>
      </c>
      <c r="I171" s="1065">
        <v>1</v>
      </c>
      <c r="J171" s="1065">
        <v>38.000000000036231</v>
      </c>
      <c r="K171" s="1066">
        <v>1.0399999999999636</v>
      </c>
      <c r="L171" s="1066">
        <v>1.0400000000000205</v>
      </c>
      <c r="M171" s="1067">
        <v>1.04</v>
      </c>
      <c r="N171" s="1068">
        <v>0.04</v>
      </c>
      <c r="O171" s="1068">
        <v>0.1</v>
      </c>
      <c r="P171" s="1067">
        <v>1.1800000000000002</v>
      </c>
      <c r="Q171" s="1067">
        <v>1.08</v>
      </c>
      <c r="R171" s="1069">
        <v>48.43</v>
      </c>
      <c r="S171" s="1069">
        <v>0</v>
      </c>
      <c r="T171" s="1069">
        <v>0</v>
      </c>
      <c r="U171" s="1069">
        <v>0</v>
      </c>
      <c r="V171" s="1069">
        <v>0</v>
      </c>
      <c r="W171" s="1068">
        <v>0</v>
      </c>
      <c r="X171" s="1070">
        <v>0</v>
      </c>
      <c r="Y171" s="1083" t="s">
        <v>1054</v>
      </c>
      <c r="Z171" s="1084">
        <v>1.2</v>
      </c>
      <c r="AA171" s="1085" t="s">
        <v>41</v>
      </c>
      <c r="AB171" s="1086">
        <v>1.2</v>
      </c>
      <c r="AC171" s="1087">
        <v>1.0399999999999636</v>
      </c>
      <c r="AD171" s="1088">
        <v>0.04</v>
      </c>
      <c r="AE171" s="1088">
        <v>0.15</v>
      </c>
      <c r="AF171" s="1089">
        <v>1.23</v>
      </c>
      <c r="AG171" s="1089">
        <v>2.2000000000000002</v>
      </c>
      <c r="AH171" s="1088">
        <v>0.92</v>
      </c>
      <c r="AI171" s="1090">
        <v>2.4900000000000002</v>
      </c>
      <c r="AJ171" s="1090">
        <v>0</v>
      </c>
      <c r="AK171" s="1090">
        <v>0</v>
      </c>
      <c r="AL171" s="1090">
        <v>0</v>
      </c>
      <c r="AM171" s="1090">
        <v>0</v>
      </c>
      <c r="AN171" s="1088">
        <v>0</v>
      </c>
      <c r="AO171" s="1091">
        <v>0</v>
      </c>
      <c r="AP171" s="1242" t="s">
        <v>1042</v>
      </c>
      <c r="AQ171" s="1244">
        <v>0</v>
      </c>
      <c r="AR171" s="1103">
        <v>0.4</v>
      </c>
      <c r="AS171" s="1104"/>
      <c r="AT171" s="1104"/>
      <c r="AU171" s="1105">
        <v>38.000000000036231</v>
      </c>
      <c r="AV171" s="1084">
        <v>1.4</v>
      </c>
      <c r="AW171" s="1085" t="s">
        <v>41</v>
      </c>
      <c r="AX171" s="1086">
        <v>1.4</v>
      </c>
      <c r="AY171" s="1068">
        <v>36.600000000036232</v>
      </c>
      <c r="AZ171" s="1106">
        <v>0.1</v>
      </c>
      <c r="BA171" s="1106"/>
      <c r="BB171" s="1068">
        <v>1.08</v>
      </c>
      <c r="BC171" s="1067">
        <v>7.4</v>
      </c>
      <c r="BD171" s="1107">
        <v>0</v>
      </c>
      <c r="BE171" s="1107"/>
      <c r="BF171" s="1107">
        <v>50.92</v>
      </c>
      <c r="BG171" s="1107">
        <v>6.62</v>
      </c>
      <c r="BH171" s="1069">
        <v>1.2299999999999636</v>
      </c>
      <c r="BI171" s="1069">
        <v>0</v>
      </c>
      <c r="BJ171" s="1069">
        <v>2.41</v>
      </c>
      <c r="BK171" s="1069">
        <v>0</v>
      </c>
      <c r="BL171" s="1108">
        <v>34.49</v>
      </c>
      <c r="BM171" s="421"/>
      <c r="BN171" s="918" t="s">
        <v>1042</v>
      </c>
      <c r="BO171" s="919" t="s">
        <v>1054</v>
      </c>
      <c r="BP171" s="424">
        <v>0.4</v>
      </c>
      <c r="BQ171" s="865" t="s">
        <v>305</v>
      </c>
      <c r="BR171" s="424">
        <v>38.000000000036231</v>
      </c>
      <c r="BS171" s="425">
        <v>1.0399999999999636</v>
      </c>
      <c r="BT171" s="425">
        <v>1.0400000000000205</v>
      </c>
      <c r="BU171" s="426"/>
    </row>
    <row r="172" spans="1:73" ht="14.25">
      <c r="A172" s="1242" t="s">
        <v>1043</v>
      </c>
      <c r="B172" s="1243"/>
      <c r="C172" s="1244"/>
      <c r="D172" s="1061">
        <v>0.4</v>
      </c>
      <c r="E172" s="1062"/>
      <c r="F172" s="1063"/>
      <c r="G172" s="1064" t="s">
        <v>305</v>
      </c>
      <c r="H172" s="1065">
        <v>38.999999999989519</v>
      </c>
      <c r="I172" s="1065">
        <v>1</v>
      </c>
      <c r="J172" s="1065">
        <v>38.999999999989519</v>
      </c>
      <c r="K172" s="1066">
        <v>1.0550000000000281</v>
      </c>
      <c r="L172" s="1066">
        <v>1.0150000000000077</v>
      </c>
      <c r="M172" s="1067">
        <v>1.04</v>
      </c>
      <c r="N172" s="1068">
        <v>0.04</v>
      </c>
      <c r="O172" s="1068">
        <v>0.1</v>
      </c>
      <c r="P172" s="1067">
        <v>1.1800000000000002</v>
      </c>
      <c r="Q172" s="1067">
        <v>1.08</v>
      </c>
      <c r="R172" s="1069">
        <v>49.7</v>
      </c>
      <c r="S172" s="1069">
        <v>0</v>
      </c>
      <c r="T172" s="1069">
        <v>0</v>
      </c>
      <c r="U172" s="1069">
        <v>0</v>
      </c>
      <c r="V172" s="1069">
        <v>0</v>
      </c>
      <c r="W172" s="1068">
        <v>0</v>
      </c>
      <c r="X172" s="1070">
        <v>0</v>
      </c>
      <c r="Y172" s="1083" t="s">
        <v>1054</v>
      </c>
      <c r="Z172" s="1084">
        <v>1.2</v>
      </c>
      <c r="AA172" s="1085" t="s">
        <v>41</v>
      </c>
      <c r="AB172" s="1086">
        <v>1.2</v>
      </c>
      <c r="AC172" s="1087">
        <v>1.0550000000000281</v>
      </c>
      <c r="AD172" s="1088">
        <v>0.04</v>
      </c>
      <c r="AE172" s="1088">
        <v>0.15</v>
      </c>
      <c r="AF172" s="1089">
        <v>1.25</v>
      </c>
      <c r="AG172" s="1089">
        <v>2.2000000000000002</v>
      </c>
      <c r="AH172" s="1088">
        <v>0.92</v>
      </c>
      <c r="AI172" s="1090">
        <v>2.5299999999999998</v>
      </c>
      <c r="AJ172" s="1090">
        <v>0</v>
      </c>
      <c r="AK172" s="1090">
        <v>0</v>
      </c>
      <c r="AL172" s="1090">
        <v>0</v>
      </c>
      <c r="AM172" s="1090">
        <v>0</v>
      </c>
      <c r="AN172" s="1088">
        <v>0</v>
      </c>
      <c r="AO172" s="1091">
        <v>0</v>
      </c>
      <c r="AP172" s="1242" t="s">
        <v>1043</v>
      </c>
      <c r="AQ172" s="1244">
        <v>0</v>
      </c>
      <c r="AR172" s="1103">
        <v>0.4</v>
      </c>
      <c r="AS172" s="1104"/>
      <c r="AT172" s="1104"/>
      <c r="AU172" s="1105">
        <v>38.999999999989519</v>
      </c>
      <c r="AV172" s="1084">
        <v>1.4</v>
      </c>
      <c r="AW172" s="1085" t="s">
        <v>41</v>
      </c>
      <c r="AX172" s="1086">
        <v>1.4</v>
      </c>
      <c r="AY172" s="1068">
        <v>37.599999999989521</v>
      </c>
      <c r="AZ172" s="1106">
        <v>0.1</v>
      </c>
      <c r="BA172" s="1106"/>
      <c r="BB172" s="1068">
        <v>1.08</v>
      </c>
      <c r="BC172" s="1067">
        <v>7.6</v>
      </c>
      <c r="BD172" s="1107">
        <v>0</v>
      </c>
      <c r="BE172" s="1107"/>
      <c r="BF172" s="1107">
        <v>52.230000000000004</v>
      </c>
      <c r="BG172" s="1107">
        <v>6.8</v>
      </c>
      <c r="BH172" s="1069">
        <v>1.2450000000000281</v>
      </c>
      <c r="BI172" s="1069">
        <v>0</v>
      </c>
      <c r="BJ172" s="1069">
        <v>2.44</v>
      </c>
      <c r="BK172" s="1069">
        <v>0</v>
      </c>
      <c r="BL172" s="1108">
        <v>35.39</v>
      </c>
      <c r="BM172" s="421"/>
      <c r="BN172" s="918" t="s">
        <v>1043</v>
      </c>
      <c r="BO172" s="919" t="s">
        <v>1054</v>
      </c>
      <c r="BP172" s="424">
        <v>0.4</v>
      </c>
      <c r="BQ172" s="865" t="s">
        <v>305</v>
      </c>
      <c r="BR172" s="424">
        <v>38.999999999989519</v>
      </c>
      <c r="BS172" s="425">
        <v>1.0550000000000281</v>
      </c>
      <c r="BT172" s="425">
        <v>1.0150000000000077</v>
      </c>
      <c r="BU172" s="426"/>
    </row>
    <row r="173" spans="1:73" ht="14.25">
      <c r="A173" s="1242" t="s">
        <v>1044</v>
      </c>
      <c r="B173" s="1243"/>
      <c r="C173" s="1244"/>
      <c r="D173" s="1061">
        <v>0.4</v>
      </c>
      <c r="E173" s="1062"/>
      <c r="F173" s="1063"/>
      <c r="G173" s="1064" t="s">
        <v>305</v>
      </c>
      <c r="H173" s="1065">
        <v>24.35682602098279</v>
      </c>
      <c r="I173" s="1065">
        <v>1</v>
      </c>
      <c r="J173" s="1065">
        <v>24.35682602098279</v>
      </c>
      <c r="K173" s="1066">
        <v>1.0800000000000409</v>
      </c>
      <c r="L173" s="1066">
        <v>1.045000000000023</v>
      </c>
      <c r="M173" s="1067">
        <v>1.06</v>
      </c>
      <c r="N173" s="1068">
        <v>0.04</v>
      </c>
      <c r="O173" s="1068">
        <v>0.1</v>
      </c>
      <c r="P173" s="1067">
        <v>1.2000000000000002</v>
      </c>
      <c r="Q173" s="1067">
        <v>1.08</v>
      </c>
      <c r="R173" s="1069">
        <v>31.57</v>
      </c>
      <c r="S173" s="1069">
        <v>0</v>
      </c>
      <c r="T173" s="1069">
        <v>0</v>
      </c>
      <c r="U173" s="1069">
        <v>0</v>
      </c>
      <c r="V173" s="1069">
        <v>0</v>
      </c>
      <c r="W173" s="1068">
        <v>0</v>
      </c>
      <c r="X173" s="1070">
        <v>0</v>
      </c>
      <c r="Y173" s="1083" t="s">
        <v>1054</v>
      </c>
      <c r="Z173" s="1084">
        <v>1.2</v>
      </c>
      <c r="AA173" s="1085" t="s">
        <v>41</v>
      </c>
      <c r="AB173" s="1086">
        <v>1.2</v>
      </c>
      <c r="AC173" s="1087">
        <v>1.0800000000000409</v>
      </c>
      <c r="AD173" s="1088">
        <v>0.04</v>
      </c>
      <c r="AE173" s="1088">
        <v>0.15</v>
      </c>
      <c r="AF173" s="1089">
        <v>1.27</v>
      </c>
      <c r="AG173" s="1089">
        <v>2.2000000000000002</v>
      </c>
      <c r="AH173" s="1088">
        <v>0.92</v>
      </c>
      <c r="AI173" s="1090">
        <v>2.57</v>
      </c>
      <c r="AJ173" s="1090">
        <v>0</v>
      </c>
      <c r="AK173" s="1090">
        <v>0</v>
      </c>
      <c r="AL173" s="1090">
        <v>0</v>
      </c>
      <c r="AM173" s="1090">
        <v>0</v>
      </c>
      <c r="AN173" s="1088">
        <v>0</v>
      </c>
      <c r="AO173" s="1091">
        <v>0</v>
      </c>
      <c r="AP173" s="1242" t="s">
        <v>1044</v>
      </c>
      <c r="AQ173" s="1244">
        <v>0</v>
      </c>
      <c r="AR173" s="1103">
        <v>0.4</v>
      </c>
      <c r="AS173" s="1104"/>
      <c r="AT173" s="1104"/>
      <c r="AU173" s="1105">
        <v>24.35682602098279</v>
      </c>
      <c r="AV173" s="1084">
        <v>1.4</v>
      </c>
      <c r="AW173" s="1085" t="s">
        <v>41</v>
      </c>
      <c r="AX173" s="1086">
        <v>1.4</v>
      </c>
      <c r="AY173" s="1068">
        <v>22.956826020982792</v>
      </c>
      <c r="AZ173" s="1106">
        <v>0.1</v>
      </c>
      <c r="BA173" s="1106"/>
      <c r="BB173" s="1068">
        <v>1.08</v>
      </c>
      <c r="BC173" s="1067">
        <v>4.6399999999999997</v>
      </c>
      <c r="BD173" s="1107">
        <v>0</v>
      </c>
      <c r="BE173" s="1107"/>
      <c r="BF173" s="1107">
        <v>34.14</v>
      </c>
      <c r="BG173" s="1107">
        <v>4.1500000000000004</v>
      </c>
      <c r="BH173" s="1069">
        <v>1.2700000000000409</v>
      </c>
      <c r="BI173" s="1069">
        <v>0</v>
      </c>
      <c r="BJ173" s="1069">
        <v>2.4900000000000002</v>
      </c>
      <c r="BK173" s="1069">
        <v>0</v>
      </c>
      <c r="BL173" s="1108">
        <v>22.86</v>
      </c>
      <c r="BM173" s="421"/>
      <c r="BN173" s="918" t="s">
        <v>1044</v>
      </c>
      <c r="BO173" s="919" t="s">
        <v>1054</v>
      </c>
      <c r="BP173" s="424">
        <v>0.4</v>
      </c>
      <c r="BQ173" s="865" t="s">
        <v>305</v>
      </c>
      <c r="BR173" s="424">
        <v>24.35682602098279</v>
      </c>
      <c r="BS173" s="425">
        <v>1.0800000000000409</v>
      </c>
      <c r="BT173" s="425">
        <v>1.045000000000023</v>
      </c>
      <c r="BU173" s="426"/>
    </row>
    <row r="174" spans="1:73" ht="14.25">
      <c r="A174" s="1242" t="s">
        <v>1045</v>
      </c>
      <c r="B174" s="1243"/>
      <c r="C174" s="1244"/>
      <c r="D174" s="1061">
        <v>0.4</v>
      </c>
      <c r="E174" s="1062"/>
      <c r="F174" s="1063"/>
      <c r="G174" s="1064" t="s">
        <v>305</v>
      </c>
      <c r="H174" s="1065">
        <v>27.251326948717384</v>
      </c>
      <c r="I174" s="1065">
        <v>1</v>
      </c>
      <c r="J174" s="1065">
        <v>27.251326948717384</v>
      </c>
      <c r="K174" s="1066">
        <v>1.1000000000000512</v>
      </c>
      <c r="L174" s="1066">
        <v>1.0550000000000281</v>
      </c>
      <c r="M174" s="1067">
        <v>1.08</v>
      </c>
      <c r="N174" s="1068">
        <v>0.04</v>
      </c>
      <c r="O174" s="1068">
        <v>0.1</v>
      </c>
      <c r="P174" s="1067">
        <v>1.2200000000000002</v>
      </c>
      <c r="Q174" s="1067">
        <v>1.08</v>
      </c>
      <c r="R174" s="1069">
        <v>35.909999999999997</v>
      </c>
      <c r="S174" s="1069">
        <v>0</v>
      </c>
      <c r="T174" s="1069">
        <v>0</v>
      </c>
      <c r="U174" s="1069">
        <v>0</v>
      </c>
      <c r="V174" s="1069">
        <v>0</v>
      </c>
      <c r="W174" s="1068">
        <v>0</v>
      </c>
      <c r="X174" s="1070">
        <v>0</v>
      </c>
      <c r="Y174" s="1083" t="s">
        <v>1055</v>
      </c>
      <c r="Z174" s="1084">
        <v>1.2</v>
      </c>
      <c r="AA174" s="1085" t="s">
        <v>41</v>
      </c>
      <c r="AB174" s="1086">
        <v>1.2</v>
      </c>
      <c r="AC174" s="1087">
        <v>1.1000000000000512</v>
      </c>
      <c r="AD174" s="1088">
        <v>0.04</v>
      </c>
      <c r="AE174" s="1088">
        <v>0.15</v>
      </c>
      <c r="AF174" s="1089">
        <v>1.29</v>
      </c>
      <c r="AG174" s="1089">
        <v>2.2000000000000002</v>
      </c>
      <c r="AH174" s="1088">
        <v>0.92</v>
      </c>
      <c r="AI174" s="1090">
        <v>2.61</v>
      </c>
      <c r="AJ174" s="1090">
        <v>0</v>
      </c>
      <c r="AK174" s="1090">
        <v>0</v>
      </c>
      <c r="AL174" s="1090">
        <v>0</v>
      </c>
      <c r="AM174" s="1090">
        <v>0</v>
      </c>
      <c r="AN174" s="1088">
        <v>0</v>
      </c>
      <c r="AO174" s="1091">
        <v>0</v>
      </c>
      <c r="AP174" s="1242" t="s">
        <v>1045</v>
      </c>
      <c r="AQ174" s="1244">
        <v>0</v>
      </c>
      <c r="AR174" s="1103">
        <v>0.4</v>
      </c>
      <c r="AS174" s="1104"/>
      <c r="AT174" s="1104"/>
      <c r="AU174" s="1105">
        <v>27.251326948717384</v>
      </c>
      <c r="AV174" s="1084">
        <v>1.4</v>
      </c>
      <c r="AW174" s="1085" t="s">
        <v>41</v>
      </c>
      <c r="AX174" s="1086">
        <v>1.4</v>
      </c>
      <c r="AY174" s="1068">
        <v>25.851326948717386</v>
      </c>
      <c r="AZ174" s="1106">
        <v>0.1</v>
      </c>
      <c r="BA174" s="1106"/>
      <c r="BB174" s="1068">
        <v>1.08</v>
      </c>
      <c r="BC174" s="1067">
        <v>5.23</v>
      </c>
      <c r="BD174" s="1107">
        <v>0</v>
      </c>
      <c r="BE174" s="1107"/>
      <c r="BF174" s="1107">
        <v>38.519999999999996</v>
      </c>
      <c r="BG174" s="1107">
        <v>4.68</v>
      </c>
      <c r="BH174" s="1069">
        <v>1.2900000000000511</v>
      </c>
      <c r="BI174" s="1069">
        <v>0</v>
      </c>
      <c r="BJ174" s="1069">
        <v>2.5299999999999998</v>
      </c>
      <c r="BK174" s="1069">
        <v>0</v>
      </c>
      <c r="BL174" s="1108">
        <v>26.08</v>
      </c>
      <c r="BM174" s="421"/>
      <c r="BN174" s="918" t="s">
        <v>1045</v>
      </c>
      <c r="BO174" s="919" t="s">
        <v>1055</v>
      </c>
      <c r="BP174" s="424">
        <v>0.4</v>
      </c>
      <c r="BQ174" s="865" t="s">
        <v>305</v>
      </c>
      <c r="BR174" s="424">
        <v>27.251326948717384</v>
      </c>
      <c r="BS174" s="425">
        <v>1.1000000000000512</v>
      </c>
      <c r="BT174" s="425">
        <v>1.0550000000000281</v>
      </c>
      <c r="BU174" s="426"/>
    </row>
    <row r="175" spans="1:73" ht="14.25">
      <c r="A175" s="1242" t="s">
        <v>1046</v>
      </c>
      <c r="B175" s="1243"/>
      <c r="C175" s="1244"/>
      <c r="D175" s="1061">
        <v>0.4</v>
      </c>
      <c r="E175" s="1062"/>
      <c r="F175" s="1063"/>
      <c r="G175" s="1064" t="s">
        <v>305</v>
      </c>
      <c r="H175" s="1065">
        <v>28.000000000095923</v>
      </c>
      <c r="I175" s="1065">
        <v>1</v>
      </c>
      <c r="J175" s="1065">
        <v>28.000000000095923</v>
      </c>
      <c r="K175" s="1066">
        <v>1.0550000000000281</v>
      </c>
      <c r="L175" s="1066">
        <v>1</v>
      </c>
      <c r="M175" s="1067">
        <v>1.03</v>
      </c>
      <c r="N175" s="1068">
        <v>0.04</v>
      </c>
      <c r="O175" s="1068">
        <v>0.1</v>
      </c>
      <c r="P175" s="1067">
        <v>1.1700000000000002</v>
      </c>
      <c r="Q175" s="1067">
        <v>1.08</v>
      </c>
      <c r="R175" s="1069">
        <v>35.380000000000003</v>
      </c>
      <c r="S175" s="1069">
        <v>0</v>
      </c>
      <c r="T175" s="1069">
        <v>0</v>
      </c>
      <c r="U175" s="1069">
        <v>0</v>
      </c>
      <c r="V175" s="1069">
        <v>0</v>
      </c>
      <c r="W175" s="1068">
        <v>0</v>
      </c>
      <c r="X175" s="1070">
        <v>0</v>
      </c>
      <c r="Y175" s="1083" t="s">
        <v>1056</v>
      </c>
      <c r="Z175" s="1084">
        <v>1.2</v>
      </c>
      <c r="AA175" s="1085" t="s">
        <v>41</v>
      </c>
      <c r="AB175" s="1086">
        <v>1.2</v>
      </c>
      <c r="AC175" s="1087">
        <v>1.0550000000000281</v>
      </c>
      <c r="AD175" s="1088">
        <v>0.04</v>
      </c>
      <c r="AE175" s="1088">
        <v>0.15</v>
      </c>
      <c r="AF175" s="1089">
        <v>1.25</v>
      </c>
      <c r="AG175" s="1089">
        <v>2.2000000000000002</v>
      </c>
      <c r="AH175" s="1088">
        <v>0.92</v>
      </c>
      <c r="AI175" s="1090">
        <v>2.5299999999999998</v>
      </c>
      <c r="AJ175" s="1090">
        <v>0</v>
      </c>
      <c r="AK175" s="1090">
        <v>0</v>
      </c>
      <c r="AL175" s="1090">
        <v>0</v>
      </c>
      <c r="AM175" s="1090">
        <v>0</v>
      </c>
      <c r="AN175" s="1088">
        <v>0</v>
      </c>
      <c r="AO175" s="1091">
        <v>0</v>
      </c>
      <c r="AP175" s="1242" t="s">
        <v>1046</v>
      </c>
      <c r="AQ175" s="1244">
        <v>0</v>
      </c>
      <c r="AR175" s="1103">
        <v>0.4</v>
      </c>
      <c r="AS175" s="1104"/>
      <c r="AT175" s="1104"/>
      <c r="AU175" s="1105">
        <v>28.000000000095923</v>
      </c>
      <c r="AV175" s="1084">
        <v>1.4</v>
      </c>
      <c r="AW175" s="1085" t="s">
        <v>41</v>
      </c>
      <c r="AX175" s="1086">
        <v>1.4</v>
      </c>
      <c r="AY175" s="1068">
        <v>26.600000000095925</v>
      </c>
      <c r="AZ175" s="1106">
        <v>0.1</v>
      </c>
      <c r="BA175" s="1106"/>
      <c r="BB175" s="1068">
        <v>1.08</v>
      </c>
      <c r="BC175" s="1067">
        <v>5.38</v>
      </c>
      <c r="BD175" s="1107">
        <v>0</v>
      </c>
      <c r="BE175" s="1107"/>
      <c r="BF175" s="1107">
        <v>37.910000000000004</v>
      </c>
      <c r="BG175" s="1107">
        <v>4.8099999999999996</v>
      </c>
      <c r="BH175" s="1069">
        <v>1.2450000000000281</v>
      </c>
      <c r="BI175" s="1069">
        <v>0</v>
      </c>
      <c r="BJ175" s="1069">
        <v>2.44</v>
      </c>
      <c r="BK175" s="1069">
        <v>0</v>
      </c>
      <c r="BL175" s="1108">
        <v>25.28</v>
      </c>
      <c r="BM175" s="421"/>
      <c r="BN175" s="918" t="s">
        <v>1046</v>
      </c>
      <c r="BO175" s="919" t="s">
        <v>1056</v>
      </c>
      <c r="BP175" s="424">
        <v>0.4</v>
      </c>
      <c r="BQ175" s="865" t="s">
        <v>305</v>
      </c>
      <c r="BR175" s="424">
        <v>28.000000000095923</v>
      </c>
      <c r="BS175" s="425">
        <v>1.0550000000000281</v>
      </c>
      <c r="BT175" s="425">
        <v>1</v>
      </c>
      <c r="BU175" s="426"/>
    </row>
    <row r="176" spans="1:73" ht="14.25">
      <c r="A176" s="1242" t="s">
        <v>1047</v>
      </c>
      <c r="B176" s="1243"/>
      <c r="C176" s="1244"/>
      <c r="D176" s="1061">
        <v>0.4</v>
      </c>
      <c r="E176" s="1062"/>
      <c r="F176" s="1063"/>
      <c r="G176" s="1064" t="s">
        <v>305</v>
      </c>
      <c r="H176" s="1065">
        <v>27.999999999903807</v>
      </c>
      <c r="I176" s="1065">
        <v>1</v>
      </c>
      <c r="J176" s="1065">
        <v>27.999999999903807</v>
      </c>
      <c r="K176" s="1066">
        <v>1.21500000000011</v>
      </c>
      <c r="L176" s="1066">
        <v>1.21500000000011</v>
      </c>
      <c r="M176" s="1067">
        <v>1.22</v>
      </c>
      <c r="N176" s="1068">
        <v>0.04</v>
      </c>
      <c r="O176" s="1068">
        <v>0.1</v>
      </c>
      <c r="P176" s="1067">
        <v>1.36</v>
      </c>
      <c r="Q176" s="1067">
        <v>1.08</v>
      </c>
      <c r="R176" s="1069">
        <v>41.13</v>
      </c>
      <c r="S176" s="1069">
        <v>0</v>
      </c>
      <c r="T176" s="1069">
        <v>0</v>
      </c>
      <c r="U176" s="1069">
        <v>0</v>
      </c>
      <c r="V176" s="1069">
        <v>0</v>
      </c>
      <c r="W176" s="1068">
        <v>0</v>
      </c>
      <c r="X176" s="1070">
        <v>0</v>
      </c>
      <c r="Y176" s="1083" t="s">
        <v>1057</v>
      </c>
      <c r="Z176" s="1084">
        <v>1.2</v>
      </c>
      <c r="AA176" s="1085" t="s">
        <v>41</v>
      </c>
      <c r="AB176" s="1086">
        <v>1.2</v>
      </c>
      <c r="AC176" s="1087">
        <v>1.21500000000011</v>
      </c>
      <c r="AD176" s="1088">
        <v>0.04</v>
      </c>
      <c r="AE176" s="1088">
        <v>0.15</v>
      </c>
      <c r="AF176" s="1089">
        <v>1.41</v>
      </c>
      <c r="AG176" s="1089">
        <v>2.2000000000000002</v>
      </c>
      <c r="AH176" s="1088">
        <v>0.92</v>
      </c>
      <c r="AI176" s="1090">
        <v>2.85</v>
      </c>
      <c r="AJ176" s="1090">
        <v>0</v>
      </c>
      <c r="AK176" s="1090">
        <v>0</v>
      </c>
      <c r="AL176" s="1090">
        <v>0</v>
      </c>
      <c r="AM176" s="1090">
        <v>0</v>
      </c>
      <c r="AN176" s="1088">
        <v>0</v>
      </c>
      <c r="AO176" s="1091">
        <v>0</v>
      </c>
      <c r="AP176" s="1242" t="s">
        <v>1047</v>
      </c>
      <c r="AQ176" s="1244">
        <v>0</v>
      </c>
      <c r="AR176" s="1103">
        <v>0.4</v>
      </c>
      <c r="AS176" s="1104"/>
      <c r="AT176" s="1104"/>
      <c r="AU176" s="1105">
        <v>27.999999999903807</v>
      </c>
      <c r="AV176" s="1084">
        <v>1.4</v>
      </c>
      <c r="AW176" s="1085" t="s">
        <v>41</v>
      </c>
      <c r="AX176" s="1086">
        <v>1.4</v>
      </c>
      <c r="AY176" s="1068">
        <v>26.599999999903808</v>
      </c>
      <c r="AZ176" s="1106">
        <v>0.1</v>
      </c>
      <c r="BA176" s="1106"/>
      <c r="BB176" s="1068">
        <v>1.08</v>
      </c>
      <c r="BC176" s="1067">
        <v>5.38</v>
      </c>
      <c r="BD176" s="1107">
        <v>0</v>
      </c>
      <c r="BE176" s="1107"/>
      <c r="BF176" s="1107">
        <v>43.980000000000004</v>
      </c>
      <c r="BG176" s="1107">
        <v>4.8099999999999996</v>
      </c>
      <c r="BH176" s="1069">
        <v>1.4050000000001099</v>
      </c>
      <c r="BI176" s="1069">
        <v>0</v>
      </c>
      <c r="BJ176" s="1069">
        <v>2.75</v>
      </c>
      <c r="BK176" s="1069">
        <v>0</v>
      </c>
      <c r="BL176" s="1108">
        <v>31.04</v>
      </c>
      <c r="BM176" s="421"/>
      <c r="BN176" s="918" t="s">
        <v>1047</v>
      </c>
      <c r="BO176" s="919" t="s">
        <v>1057</v>
      </c>
      <c r="BP176" s="424">
        <v>0.4</v>
      </c>
      <c r="BQ176" s="865" t="s">
        <v>305</v>
      </c>
      <c r="BR176" s="424">
        <v>27.999999999903807</v>
      </c>
      <c r="BS176" s="425">
        <v>1.21500000000011</v>
      </c>
      <c r="BT176" s="425">
        <v>1.21500000000011</v>
      </c>
      <c r="BU176" s="426"/>
    </row>
    <row r="177" spans="1:73" ht="14.25">
      <c r="A177" s="1242" t="s">
        <v>1048</v>
      </c>
      <c r="B177" s="1243"/>
      <c r="C177" s="1244"/>
      <c r="D177" s="1061">
        <v>0.4</v>
      </c>
      <c r="E177" s="1062"/>
      <c r="F177" s="1063"/>
      <c r="G177" s="1064" t="s">
        <v>305</v>
      </c>
      <c r="H177" s="1065">
        <v>26.37617522640787</v>
      </c>
      <c r="I177" s="1065">
        <v>1</v>
      </c>
      <c r="J177" s="1065">
        <v>26.37617522640787</v>
      </c>
      <c r="K177" s="1066">
        <v>1.3350000000001714</v>
      </c>
      <c r="L177" s="1066">
        <v>1.1200000000000614</v>
      </c>
      <c r="M177" s="1067">
        <v>1.23</v>
      </c>
      <c r="N177" s="1068">
        <v>0.04</v>
      </c>
      <c r="O177" s="1068">
        <v>0.1</v>
      </c>
      <c r="P177" s="1067">
        <v>1.37</v>
      </c>
      <c r="Q177" s="1067">
        <v>1.08</v>
      </c>
      <c r="R177" s="1069">
        <v>39.03</v>
      </c>
      <c r="S177" s="1069">
        <v>0</v>
      </c>
      <c r="T177" s="1069">
        <v>0</v>
      </c>
      <c r="U177" s="1069">
        <v>0</v>
      </c>
      <c r="V177" s="1069">
        <v>0</v>
      </c>
      <c r="W177" s="1068">
        <v>0</v>
      </c>
      <c r="X177" s="1070">
        <v>0</v>
      </c>
      <c r="Y177" s="1083" t="s">
        <v>1058</v>
      </c>
      <c r="Z177" s="1084">
        <v>1.2</v>
      </c>
      <c r="AA177" s="1085" t="s">
        <v>41</v>
      </c>
      <c r="AB177" s="1086">
        <v>1.2</v>
      </c>
      <c r="AC177" s="1087">
        <v>1.3350000000001714</v>
      </c>
      <c r="AD177" s="1088">
        <v>0.04</v>
      </c>
      <c r="AE177" s="1088">
        <v>0.15</v>
      </c>
      <c r="AF177" s="1089">
        <v>1.53</v>
      </c>
      <c r="AG177" s="1089">
        <v>2.2000000000000002</v>
      </c>
      <c r="AH177" s="1088">
        <v>0.92</v>
      </c>
      <c r="AI177" s="1090">
        <v>0</v>
      </c>
      <c r="AJ177" s="1090">
        <v>3.04</v>
      </c>
      <c r="AK177" s="1090">
        <v>0.06</v>
      </c>
      <c r="AL177" s="1090">
        <v>0</v>
      </c>
      <c r="AM177" s="1090">
        <v>0</v>
      </c>
      <c r="AN177" s="1088">
        <v>14.94</v>
      </c>
      <c r="AO177" s="1091">
        <v>0</v>
      </c>
      <c r="AP177" s="1242" t="s">
        <v>1048</v>
      </c>
      <c r="AQ177" s="1244">
        <v>0</v>
      </c>
      <c r="AR177" s="1103">
        <v>0.4</v>
      </c>
      <c r="AS177" s="1104"/>
      <c r="AT177" s="1104"/>
      <c r="AU177" s="1105">
        <v>26.37617522640787</v>
      </c>
      <c r="AV177" s="1084">
        <v>1.4</v>
      </c>
      <c r="AW177" s="1085" t="s">
        <v>41</v>
      </c>
      <c r="AX177" s="1086">
        <v>1.4</v>
      </c>
      <c r="AY177" s="1068">
        <v>24.976175226407872</v>
      </c>
      <c r="AZ177" s="1106">
        <v>0.1</v>
      </c>
      <c r="BA177" s="1106"/>
      <c r="BB177" s="1068">
        <v>1.08</v>
      </c>
      <c r="BC177" s="1067">
        <v>5.05</v>
      </c>
      <c r="BD177" s="1107">
        <v>0</v>
      </c>
      <c r="BE177" s="1107"/>
      <c r="BF177" s="1107">
        <v>42.13</v>
      </c>
      <c r="BG177" s="1107">
        <v>4.5199999999999996</v>
      </c>
      <c r="BH177" s="1069">
        <v>1.5250000000001713</v>
      </c>
      <c r="BI177" s="1069">
        <v>0</v>
      </c>
      <c r="BJ177" s="1069">
        <v>2.99</v>
      </c>
      <c r="BK177" s="1069">
        <v>0</v>
      </c>
      <c r="BL177" s="1108">
        <v>29.57</v>
      </c>
      <c r="BM177" s="421"/>
      <c r="BN177" s="918" t="s">
        <v>1048</v>
      </c>
      <c r="BO177" s="919" t="s">
        <v>1058</v>
      </c>
      <c r="BP177" s="424">
        <v>0.4</v>
      </c>
      <c r="BQ177" s="865" t="s">
        <v>305</v>
      </c>
      <c r="BR177" s="424">
        <v>26.37617522640787</v>
      </c>
      <c r="BS177" s="425">
        <v>1.3350000000001714</v>
      </c>
      <c r="BT177" s="425">
        <v>1.1200000000000614</v>
      </c>
      <c r="BU177" s="426"/>
    </row>
    <row r="178" spans="1:73" ht="14.25">
      <c r="A178" s="1242" t="s">
        <v>1049</v>
      </c>
      <c r="B178" s="1243"/>
      <c r="C178" s="1244"/>
      <c r="D178" s="1061">
        <v>0.6</v>
      </c>
      <c r="E178" s="1062"/>
      <c r="F178" s="1063"/>
      <c r="G178" s="1064" t="s">
        <v>305</v>
      </c>
      <c r="H178" s="1065">
        <v>35.18628701932316</v>
      </c>
      <c r="I178" s="1065">
        <v>1</v>
      </c>
      <c r="J178" s="1065">
        <v>35.18628701932316</v>
      </c>
      <c r="K178" s="1066">
        <v>1.9400000000001185</v>
      </c>
      <c r="L178" s="1066">
        <v>1.4300000000000637</v>
      </c>
      <c r="M178" s="1067">
        <v>1.69</v>
      </c>
      <c r="N178" s="1068">
        <v>0.06</v>
      </c>
      <c r="O178" s="1068">
        <v>0.12</v>
      </c>
      <c r="P178" s="1067">
        <v>1.87</v>
      </c>
      <c r="Q178" s="1067">
        <v>1.3199999999999998</v>
      </c>
      <c r="R178" s="1069">
        <v>0</v>
      </c>
      <c r="S178" s="1069">
        <v>69.67</v>
      </c>
      <c r="T178" s="1069">
        <v>17.18</v>
      </c>
      <c r="U178" s="1069">
        <v>0</v>
      </c>
      <c r="V178" s="1069">
        <v>0</v>
      </c>
      <c r="W178" s="1068">
        <v>166.78</v>
      </c>
      <c r="X178" s="1070">
        <v>0</v>
      </c>
      <c r="Y178" s="1083" t="s">
        <v>1059</v>
      </c>
      <c r="Z178" s="1084">
        <v>1.2</v>
      </c>
      <c r="AA178" s="1085" t="s">
        <v>41</v>
      </c>
      <c r="AB178" s="1086">
        <v>1.2</v>
      </c>
      <c r="AC178" s="1087">
        <v>1.9400000000001185</v>
      </c>
      <c r="AD178" s="1088">
        <v>0.06</v>
      </c>
      <c r="AE178" s="1088">
        <v>0.15</v>
      </c>
      <c r="AF178" s="1089">
        <v>2.15</v>
      </c>
      <c r="AG178" s="1089">
        <v>2.2000000000000002</v>
      </c>
      <c r="AH178" s="1088">
        <v>0.68</v>
      </c>
      <c r="AI178" s="1090">
        <v>0</v>
      </c>
      <c r="AJ178" s="1090">
        <v>2.2400000000000002</v>
      </c>
      <c r="AK178" s="1090">
        <v>0.97</v>
      </c>
      <c r="AL178" s="1090">
        <v>0</v>
      </c>
      <c r="AM178" s="1090">
        <v>0</v>
      </c>
      <c r="AN178" s="1088">
        <v>14.42</v>
      </c>
      <c r="AO178" s="1091">
        <v>0</v>
      </c>
      <c r="AP178" s="1242" t="s">
        <v>1049</v>
      </c>
      <c r="AQ178" s="1244">
        <v>0</v>
      </c>
      <c r="AR178" s="1103">
        <v>0.6</v>
      </c>
      <c r="AS178" s="1104"/>
      <c r="AT178" s="1104"/>
      <c r="AU178" s="1105">
        <v>35.18628701932316</v>
      </c>
      <c r="AV178" s="1084">
        <v>1.4</v>
      </c>
      <c r="AW178" s="1085" t="s">
        <v>41</v>
      </c>
      <c r="AX178" s="1086">
        <v>1.4</v>
      </c>
      <c r="AY178" s="1068">
        <v>33.786287019323161</v>
      </c>
      <c r="AZ178" s="1106">
        <v>0.12</v>
      </c>
      <c r="BA178" s="1106"/>
      <c r="BB178" s="1068">
        <v>1.3199999999999998</v>
      </c>
      <c r="BC178" s="1067">
        <v>10.69</v>
      </c>
      <c r="BD178" s="1107">
        <v>0</v>
      </c>
      <c r="BE178" s="1107"/>
      <c r="BF178" s="1107">
        <v>90.059999999999988</v>
      </c>
      <c r="BG178" s="1107">
        <v>13.76</v>
      </c>
      <c r="BH178" s="1069">
        <v>2.1500000000001185</v>
      </c>
      <c r="BI178" s="1069">
        <v>5.0000000000000266E-2</v>
      </c>
      <c r="BJ178" s="1069">
        <v>4.21</v>
      </c>
      <c r="BK178" s="1069">
        <v>0.03</v>
      </c>
      <c r="BL178" s="1108">
        <v>61.37</v>
      </c>
      <c r="BM178" s="421"/>
      <c r="BN178" s="918" t="s">
        <v>1049</v>
      </c>
      <c r="BO178" s="919" t="s">
        <v>1059</v>
      </c>
      <c r="BP178" s="424">
        <v>0.6</v>
      </c>
      <c r="BQ178" s="865" t="s">
        <v>305</v>
      </c>
      <c r="BR178" s="424">
        <v>35.18628701932316</v>
      </c>
      <c r="BS178" s="425">
        <v>1.9400000000001185</v>
      </c>
      <c r="BT178" s="425">
        <v>1.4300000000000637</v>
      </c>
      <c r="BU178" s="426"/>
    </row>
    <row r="179" spans="1:73" ht="14.25">
      <c r="A179" s="1242" t="s">
        <v>1050</v>
      </c>
      <c r="B179" s="1243"/>
      <c r="C179" s="1244"/>
      <c r="D179" s="1061">
        <v>0.6</v>
      </c>
      <c r="E179" s="1062"/>
      <c r="F179" s="1063"/>
      <c r="G179" s="1064" t="s">
        <v>305</v>
      </c>
      <c r="H179" s="1065">
        <v>35.18628701932316</v>
      </c>
      <c r="I179" s="1065">
        <v>1</v>
      </c>
      <c r="J179" s="1065">
        <v>35.18628701932316</v>
      </c>
      <c r="K179" s="1066">
        <v>1.4450000000000713</v>
      </c>
      <c r="L179" s="1066">
        <v>1.3150000000000048</v>
      </c>
      <c r="M179" s="1067">
        <v>1.38</v>
      </c>
      <c r="N179" s="1068">
        <v>0.06</v>
      </c>
      <c r="O179" s="1068">
        <v>0.12</v>
      </c>
      <c r="P179" s="1067">
        <v>1.56</v>
      </c>
      <c r="Q179" s="1067">
        <v>1.3199999999999998</v>
      </c>
      <c r="R179" s="1069">
        <v>0</v>
      </c>
      <c r="S179" s="1069">
        <v>69.67</v>
      </c>
      <c r="T179" s="1069">
        <v>2.79</v>
      </c>
      <c r="U179" s="1069">
        <v>0</v>
      </c>
      <c r="V179" s="1069">
        <v>0</v>
      </c>
      <c r="W179" s="1068">
        <v>144.97</v>
      </c>
      <c r="X179" s="1070">
        <v>0</v>
      </c>
      <c r="Y179" s="1083" t="s">
        <v>1060</v>
      </c>
      <c r="Z179" s="1084">
        <v>1.2</v>
      </c>
      <c r="AA179" s="1085" t="s">
        <v>41</v>
      </c>
      <c r="AB179" s="1086">
        <v>1.2</v>
      </c>
      <c r="AC179" s="1087">
        <v>1.4450000000000713</v>
      </c>
      <c r="AD179" s="1088">
        <v>0.06</v>
      </c>
      <c r="AE179" s="1088">
        <v>0.15</v>
      </c>
      <c r="AF179" s="1089">
        <v>1.66</v>
      </c>
      <c r="AG179" s="1089">
        <v>2.2000000000000002</v>
      </c>
      <c r="AH179" s="1088">
        <v>0.68</v>
      </c>
      <c r="AI179" s="1090">
        <v>0</v>
      </c>
      <c r="AJ179" s="1090">
        <v>2.2400000000000002</v>
      </c>
      <c r="AK179" s="1090">
        <v>0.24</v>
      </c>
      <c r="AL179" s="1090">
        <v>0</v>
      </c>
      <c r="AM179" s="1090">
        <v>0</v>
      </c>
      <c r="AN179" s="1088">
        <v>11.75</v>
      </c>
      <c r="AO179" s="1091">
        <v>0</v>
      </c>
      <c r="AP179" s="1242" t="s">
        <v>1050</v>
      </c>
      <c r="AQ179" s="1244">
        <v>0</v>
      </c>
      <c r="AR179" s="1103">
        <v>0.6</v>
      </c>
      <c r="AS179" s="1104"/>
      <c r="AT179" s="1104"/>
      <c r="AU179" s="1105">
        <v>35.18628701932316</v>
      </c>
      <c r="AV179" s="1084">
        <v>1.4</v>
      </c>
      <c r="AW179" s="1085" t="s">
        <v>41</v>
      </c>
      <c r="AX179" s="1086">
        <v>1.4</v>
      </c>
      <c r="AY179" s="1068">
        <v>33.786287019323161</v>
      </c>
      <c r="AZ179" s="1106">
        <v>0.12</v>
      </c>
      <c r="BA179" s="1106"/>
      <c r="BB179" s="1068">
        <v>1.3199999999999998</v>
      </c>
      <c r="BC179" s="1067">
        <v>10.69</v>
      </c>
      <c r="BD179" s="1107">
        <v>0</v>
      </c>
      <c r="BE179" s="1107"/>
      <c r="BF179" s="1107">
        <v>74.94</v>
      </c>
      <c r="BG179" s="1107">
        <v>13.76</v>
      </c>
      <c r="BH179" s="1069">
        <v>1.6550000000000713</v>
      </c>
      <c r="BI179" s="1069">
        <v>0</v>
      </c>
      <c r="BJ179" s="1069">
        <v>3.24</v>
      </c>
      <c r="BK179" s="1069">
        <v>0</v>
      </c>
      <c r="BL179" s="1108">
        <v>47.25</v>
      </c>
      <c r="BM179" s="421"/>
      <c r="BN179" s="918" t="s">
        <v>1050</v>
      </c>
      <c r="BO179" s="919" t="s">
        <v>1060</v>
      </c>
      <c r="BP179" s="424">
        <v>0.6</v>
      </c>
      <c r="BQ179" s="865" t="s">
        <v>305</v>
      </c>
      <c r="BR179" s="424">
        <v>35.18628701932316</v>
      </c>
      <c r="BS179" s="425">
        <v>1.4450000000000713</v>
      </c>
      <c r="BT179" s="425">
        <v>1.3150000000000048</v>
      </c>
      <c r="BU179" s="426"/>
    </row>
    <row r="180" spans="1:73" ht="14.25">
      <c r="A180" s="1242" t="s">
        <v>1051</v>
      </c>
      <c r="B180" s="1243"/>
      <c r="C180" s="1244"/>
      <c r="D180" s="1061">
        <v>0.6</v>
      </c>
      <c r="E180" s="1062"/>
      <c r="F180" s="1063"/>
      <c r="G180" s="1064" t="s">
        <v>305</v>
      </c>
      <c r="H180" s="1065">
        <v>7.0000000001243965</v>
      </c>
      <c r="I180" s="1065">
        <v>1</v>
      </c>
      <c r="J180" s="1065">
        <v>7.0000000001243965</v>
      </c>
      <c r="K180" s="1066">
        <v>1.3150000000000048</v>
      </c>
      <c r="L180" s="1066">
        <v>1.3150000000000048</v>
      </c>
      <c r="M180" s="1067">
        <v>1.32</v>
      </c>
      <c r="N180" s="1068">
        <v>0.06</v>
      </c>
      <c r="O180" s="1068">
        <v>0.12</v>
      </c>
      <c r="P180" s="1067">
        <v>1.5</v>
      </c>
      <c r="Q180" s="1067">
        <v>1.3199999999999998</v>
      </c>
      <c r="R180" s="1069">
        <v>13.86</v>
      </c>
      <c r="S180" s="1069">
        <v>0</v>
      </c>
      <c r="T180" s="1069">
        <v>0</v>
      </c>
      <c r="U180" s="1069">
        <v>0</v>
      </c>
      <c r="V180" s="1069">
        <v>0</v>
      </c>
      <c r="W180" s="1068">
        <v>0</v>
      </c>
      <c r="X180" s="1070">
        <v>0</v>
      </c>
      <c r="Y180" s="1083" t="s">
        <v>1061</v>
      </c>
      <c r="Z180" s="1084">
        <v>1.2</v>
      </c>
      <c r="AA180" s="1085" t="s">
        <v>41</v>
      </c>
      <c r="AB180" s="1086">
        <v>1.2</v>
      </c>
      <c r="AC180" s="1087">
        <v>1.3150000000000048</v>
      </c>
      <c r="AD180" s="1088">
        <v>0.06</v>
      </c>
      <c r="AE180" s="1088">
        <v>0.15</v>
      </c>
      <c r="AF180" s="1089">
        <v>1.53</v>
      </c>
      <c r="AG180" s="1089">
        <v>2.2000000000000002</v>
      </c>
      <c r="AH180" s="1088">
        <v>0.68</v>
      </c>
      <c r="AI180" s="1090">
        <v>0</v>
      </c>
      <c r="AJ180" s="1090">
        <v>2.2400000000000002</v>
      </c>
      <c r="AK180" s="1090">
        <v>0.04</v>
      </c>
      <c r="AL180" s="1090">
        <v>0</v>
      </c>
      <c r="AM180" s="1090">
        <v>0</v>
      </c>
      <c r="AN180" s="1088">
        <v>11.04</v>
      </c>
      <c r="AO180" s="1091">
        <v>0</v>
      </c>
      <c r="AP180" s="1242" t="s">
        <v>1051</v>
      </c>
      <c r="AQ180" s="1244">
        <v>0</v>
      </c>
      <c r="AR180" s="1103">
        <v>0.6</v>
      </c>
      <c r="AS180" s="1104"/>
      <c r="AT180" s="1104"/>
      <c r="AU180" s="1105">
        <v>7.0000000001243965</v>
      </c>
      <c r="AV180" s="1084">
        <v>1.4</v>
      </c>
      <c r="AW180" s="1085" t="s">
        <v>41</v>
      </c>
      <c r="AX180" s="1086">
        <v>1.4</v>
      </c>
      <c r="AY180" s="1068">
        <v>5.6000000001243961</v>
      </c>
      <c r="AZ180" s="1106">
        <v>0.12</v>
      </c>
      <c r="BA180" s="1106"/>
      <c r="BB180" s="1068">
        <v>1.3199999999999998</v>
      </c>
      <c r="BC180" s="1067">
        <v>1.77</v>
      </c>
      <c r="BD180" s="1107">
        <v>0</v>
      </c>
      <c r="BE180" s="1107"/>
      <c r="BF180" s="1107">
        <v>16.14</v>
      </c>
      <c r="BG180" s="1107">
        <v>2.2799999999999998</v>
      </c>
      <c r="BH180" s="1069">
        <v>1.5250000000000048</v>
      </c>
      <c r="BI180" s="1069">
        <v>0</v>
      </c>
      <c r="BJ180" s="1069">
        <v>2.99</v>
      </c>
      <c r="BK180" s="1069">
        <v>0</v>
      </c>
      <c r="BL180" s="1108">
        <v>9.1</v>
      </c>
      <c r="BM180" s="421"/>
      <c r="BN180" s="918" t="s">
        <v>1051</v>
      </c>
      <c r="BO180" s="919" t="s">
        <v>1061</v>
      </c>
      <c r="BP180" s="424">
        <v>0.6</v>
      </c>
      <c r="BQ180" s="865" t="s">
        <v>305</v>
      </c>
      <c r="BR180" s="424">
        <v>7.0000000001243965</v>
      </c>
      <c r="BS180" s="425">
        <v>1.3150000000000048</v>
      </c>
      <c r="BT180" s="425">
        <v>1.3150000000000048</v>
      </c>
      <c r="BU180" s="426"/>
    </row>
    <row r="181" spans="1:73" ht="14.25">
      <c r="A181" s="1240"/>
      <c r="B181" s="1241"/>
      <c r="C181" s="1241"/>
      <c r="D181" s="866"/>
      <c r="E181" s="866"/>
      <c r="F181" s="866"/>
      <c r="G181" s="867"/>
      <c r="H181" s="868"/>
      <c r="I181" s="868"/>
      <c r="J181" s="868"/>
      <c r="K181" s="869"/>
      <c r="L181" s="869"/>
      <c r="M181" s="870"/>
      <c r="N181" s="871"/>
      <c r="O181" s="871"/>
      <c r="P181" s="870"/>
      <c r="Q181" s="870"/>
      <c r="R181" s="872"/>
      <c r="S181" s="872"/>
      <c r="T181" s="872"/>
      <c r="U181" s="872"/>
      <c r="V181" s="872"/>
      <c r="W181" s="871"/>
      <c r="X181" s="1071"/>
      <c r="Y181" s="987"/>
      <c r="Z181" s="873"/>
      <c r="AA181" s="874"/>
      <c r="AB181" s="873"/>
      <c r="AC181" s="875"/>
      <c r="AD181" s="874"/>
      <c r="AE181" s="874"/>
      <c r="AF181" s="876"/>
      <c r="AG181" s="876"/>
      <c r="AH181" s="874"/>
      <c r="AI181" s="877"/>
      <c r="AJ181" s="877"/>
      <c r="AK181" s="877"/>
      <c r="AL181" s="877"/>
      <c r="AM181" s="877"/>
      <c r="AN181" s="874"/>
      <c r="AO181" s="1092"/>
      <c r="AP181" s="1240"/>
      <c r="AQ181" s="1241"/>
      <c r="AR181" s="878"/>
      <c r="AS181" s="878"/>
      <c r="AT181" s="878"/>
      <c r="AU181" s="879"/>
      <c r="AV181" s="873"/>
      <c r="AW181" s="874"/>
      <c r="AX181" s="873"/>
      <c r="AY181" s="871"/>
      <c r="AZ181" s="880"/>
      <c r="BA181" s="880"/>
      <c r="BB181" s="871"/>
      <c r="BC181" s="870"/>
      <c r="BD181" s="870"/>
      <c r="BE181" s="870"/>
      <c r="BF181" s="870"/>
      <c r="BG181" s="870"/>
      <c r="BH181" s="872"/>
      <c r="BI181" s="872"/>
      <c r="BJ181" s="872"/>
      <c r="BK181" s="872"/>
      <c r="BL181" s="1109"/>
      <c r="BM181" s="881"/>
      <c r="BN181" s="882"/>
      <c r="BO181" s="883"/>
      <c r="BP181" s="884"/>
      <c r="BQ181" s="884"/>
      <c r="BR181" s="884"/>
      <c r="BS181" s="885"/>
      <c r="BT181" s="885"/>
      <c r="BU181" s="886"/>
    </row>
    <row r="182" spans="1:73" ht="14.25">
      <c r="A182" s="907" t="s">
        <v>895</v>
      </c>
      <c r="B182" s="387"/>
      <c r="C182" s="389"/>
      <c r="D182" s="389"/>
      <c r="E182" s="389"/>
      <c r="F182" s="389"/>
      <c r="G182" s="389"/>
      <c r="H182" s="389"/>
      <c r="I182" s="389"/>
      <c r="J182" s="389"/>
      <c r="K182" s="389"/>
      <c r="L182" s="389"/>
      <c r="M182" s="389"/>
      <c r="N182" s="389"/>
      <c r="O182" s="389"/>
      <c r="P182" s="389"/>
      <c r="Q182" s="389"/>
      <c r="R182" s="389"/>
      <c r="S182" s="389"/>
      <c r="T182" s="389"/>
      <c r="U182" s="389"/>
      <c r="V182" s="389"/>
      <c r="W182" s="389"/>
      <c r="X182" s="1058"/>
      <c r="Y182" s="807" t="s">
        <v>895</v>
      </c>
      <c r="Z182" s="405"/>
      <c r="AA182" s="405"/>
      <c r="AB182" s="405"/>
      <c r="AC182" s="406"/>
      <c r="AD182" s="407"/>
      <c r="AE182" s="407"/>
      <c r="AF182" s="406"/>
      <c r="AG182" s="406"/>
      <c r="AH182" s="406"/>
      <c r="AI182" s="409"/>
      <c r="AJ182" s="409"/>
      <c r="AK182" s="409"/>
      <c r="AL182" s="409"/>
      <c r="AM182" s="409"/>
      <c r="AN182" s="407"/>
      <c r="AO182" s="1082"/>
      <c r="AP182" s="807" t="s">
        <v>895</v>
      </c>
      <c r="AQ182" s="413"/>
      <c r="AR182" s="405"/>
      <c r="AS182" s="405"/>
      <c r="AT182" s="405"/>
      <c r="AU182" s="408"/>
      <c r="AV182" s="405"/>
      <c r="AW182" s="405"/>
      <c r="AX182" s="405"/>
      <c r="AY182" s="407"/>
      <c r="AZ182" s="407"/>
      <c r="BA182" s="407"/>
      <c r="BB182" s="407"/>
      <c r="BC182" s="406"/>
      <c r="BD182" s="406"/>
      <c r="BE182" s="406"/>
      <c r="BF182" s="406"/>
      <c r="BG182" s="406"/>
      <c r="BH182" s="406"/>
      <c r="BI182" s="406"/>
      <c r="BJ182" s="406"/>
      <c r="BK182" s="406"/>
      <c r="BL182" s="1102"/>
      <c r="BM182" s="421"/>
      <c r="BN182" s="911"/>
      <c r="BO182" s="912"/>
      <c r="BP182" s="912"/>
      <c r="BQ182" s="912"/>
      <c r="BR182" s="912"/>
      <c r="BS182" s="912"/>
      <c r="BT182" s="912"/>
      <c r="BU182" s="913"/>
    </row>
    <row r="183" spans="1:73" ht="14.25">
      <c r="A183" s="1245"/>
      <c r="B183" s="1246"/>
      <c r="C183" s="1246"/>
      <c r="D183" s="887"/>
      <c r="E183" s="887"/>
      <c r="F183" s="887"/>
      <c r="G183" s="888"/>
      <c r="H183" s="889"/>
      <c r="I183" s="889"/>
      <c r="J183" s="889"/>
      <c r="K183" s="890"/>
      <c r="L183" s="890"/>
      <c r="M183" s="891"/>
      <c r="N183" s="892"/>
      <c r="O183" s="892"/>
      <c r="P183" s="891"/>
      <c r="Q183" s="891"/>
      <c r="R183" s="893"/>
      <c r="S183" s="893"/>
      <c r="T183" s="893"/>
      <c r="U183" s="893"/>
      <c r="V183" s="893"/>
      <c r="W183" s="892"/>
      <c r="X183" s="1072"/>
      <c r="Y183" s="989"/>
      <c r="Z183" s="894"/>
      <c r="AA183" s="895"/>
      <c r="AB183" s="894"/>
      <c r="AC183" s="896"/>
      <c r="AD183" s="895"/>
      <c r="AE183" s="895"/>
      <c r="AF183" s="897"/>
      <c r="AG183" s="897"/>
      <c r="AH183" s="895"/>
      <c r="AI183" s="898"/>
      <c r="AJ183" s="898"/>
      <c r="AK183" s="898"/>
      <c r="AL183" s="898"/>
      <c r="AM183" s="898"/>
      <c r="AN183" s="895"/>
      <c r="AO183" s="1093"/>
      <c r="AP183" s="1245"/>
      <c r="AQ183" s="1246"/>
      <c r="AR183" s="899"/>
      <c r="AS183" s="899"/>
      <c r="AT183" s="899"/>
      <c r="AU183" s="900"/>
      <c r="AV183" s="894"/>
      <c r="AW183" s="895"/>
      <c r="AX183" s="894"/>
      <c r="AY183" s="892"/>
      <c r="AZ183" s="901"/>
      <c r="BA183" s="901"/>
      <c r="BB183" s="892"/>
      <c r="BC183" s="891"/>
      <c r="BD183" s="891"/>
      <c r="BE183" s="891"/>
      <c r="BF183" s="891"/>
      <c r="BG183" s="891"/>
      <c r="BH183" s="893"/>
      <c r="BI183" s="893"/>
      <c r="BJ183" s="893"/>
      <c r="BK183" s="893"/>
      <c r="BL183" s="1110"/>
      <c r="BM183" s="881"/>
      <c r="BN183" s="902"/>
      <c r="BO183" s="903"/>
      <c r="BP183" s="904"/>
      <c r="BQ183" s="904"/>
      <c r="BR183" s="904"/>
      <c r="BS183" s="905"/>
      <c r="BT183" s="905"/>
      <c r="BU183" s="906"/>
    </row>
    <row r="184" spans="1:73" ht="14.25">
      <c r="A184" s="1242" t="s">
        <v>1062</v>
      </c>
      <c r="B184" s="1243"/>
      <c r="C184" s="1244"/>
      <c r="D184" s="1061">
        <v>0.4</v>
      </c>
      <c r="E184" s="1062"/>
      <c r="F184" s="1063"/>
      <c r="G184" s="1064" t="s">
        <v>305</v>
      </c>
      <c r="H184" s="1065">
        <v>30.000000000068038</v>
      </c>
      <c r="I184" s="1065">
        <v>1</v>
      </c>
      <c r="J184" s="1065">
        <v>30.000000000068038</v>
      </c>
      <c r="K184" s="1066">
        <v>1.2281305836400378</v>
      </c>
      <c r="L184" s="1066">
        <v>0.99987406997388462</v>
      </c>
      <c r="M184" s="1067">
        <v>1.1100000000000001</v>
      </c>
      <c r="N184" s="1068">
        <v>0.04</v>
      </c>
      <c r="O184" s="1068">
        <v>0.1</v>
      </c>
      <c r="P184" s="1067">
        <v>1.2500000000000002</v>
      </c>
      <c r="Q184" s="1067">
        <v>1.08</v>
      </c>
      <c r="R184" s="1069">
        <v>40.5</v>
      </c>
      <c r="S184" s="1069">
        <v>0</v>
      </c>
      <c r="T184" s="1069">
        <v>0</v>
      </c>
      <c r="U184" s="1069">
        <v>0</v>
      </c>
      <c r="V184" s="1069">
        <v>0</v>
      </c>
      <c r="W184" s="1068">
        <v>0</v>
      </c>
      <c r="X184" s="1070">
        <v>0</v>
      </c>
      <c r="Y184" s="1083" t="s">
        <v>1064</v>
      </c>
      <c r="Z184" s="1084">
        <v>1.2</v>
      </c>
      <c r="AA184" s="1085" t="s">
        <v>41</v>
      </c>
      <c r="AB184" s="1086">
        <v>1.2</v>
      </c>
      <c r="AC184" s="1087">
        <v>1.2281305836400378</v>
      </c>
      <c r="AD184" s="1088">
        <v>0.04</v>
      </c>
      <c r="AE184" s="1088">
        <v>0.15</v>
      </c>
      <c r="AF184" s="1089">
        <v>1.42</v>
      </c>
      <c r="AG184" s="1089">
        <v>2.2000000000000002</v>
      </c>
      <c r="AH184" s="1088">
        <v>0.92</v>
      </c>
      <c r="AI184" s="1090">
        <v>2.87</v>
      </c>
      <c r="AJ184" s="1090">
        <v>0</v>
      </c>
      <c r="AK184" s="1090">
        <v>0</v>
      </c>
      <c r="AL184" s="1090">
        <v>0</v>
      </c>
      <c r="AM184" s="1090">
        <v>0</v>
      </c>
      <c r="AN184" s="1088">
        <v>0</v>
      </c>
      <c r="AO184" s="1091">
        <v>0</v>
      </c>
      <c r="AP184" s="1242" t="s">
        <v>1062</v>
      </c>
      <c r="AQ184" s="1244">
        <v>0</v>
      </c>
      <c r="AR184" s="1103">
        <v>0.4</v>
      </c>
      <c r="AS184" s="1104"/>
      <c r="AT184" s="1104"/>
      <c r="AU184" s="1105">
        <v>30.000000000068038</v>
      </c>
      <c r="AV184" s="1084">
        <v>1.4</v>
      </c>
      <c r="AW184" s="1085" t="s">
        <v>41</v>
      </c>
      <c r="AX184" s="1086">
        <v>1.4</v>
      </c>
      <c r="AY184" s="1068">
        <v>28.600000000068039</v>
      </c>
      <c r="AZ184" s="1106">
        <v>0.1</v>
      </c>
      <c r="BA184" s="1106"/>
      <c r="BB184" s="1068">
        <v>1.08</v>
      </c>
      <c r="BC184" s="1067">
        <v>5.78</v>
      </c>
      <c r="BD184" s="1107">
        <v>0</v>
      </c>
      <c r="BE184" s="1107"/>
      <c r="BF184" s="1107">
        <v>43.37</v>
      </c>
      <c r="BG184" s="1107">
        <v>5.18</v>
      </c>
      <c r="BH184" s="1069">
        <v>1.4181305836400377</v>
      </c>
      <c r="BI184" s="1069">
        <v>0</v>
      </c>
      <c r="BJ184" s="1069">
        <v>2.78</v>
      </c>
      <c r="BK184" s="1069">
        <v>0</v>
      </c>
      <c r="BL184" s="1108">
        <v>29.63</v>
      </c>
      <c r="BM184" s="421"/>
      <c r="BN184" s="422" t="s">
        <v>1062</v>
      </c>
      <c r="BO184" s="423" t="s">
        <v>1064</v>
      </c>
      <c r="BP184" s="424">
        <v>0.4</v>
      </c>
      <c r="BQ184" s="865" t="s">
        <v>305</v>
      </c>
      <c r="BR184" s="424">
        <v>30.000000000068038</v>
      </c>
      <c r="BS184" s="425">
        <v>1.2281305836400378</v>
      </c>
      <c r="BT184" s="425">
        <v>0.99987406997388462</v>
      </c>
      <c r="BU184" s="426"/>
    </row>
    <row r="185" spans="1:73" ht="14.25">
      <c r="A185" s="1242" t="s">
        <v>1063</v>
      </c>
      <c r="B185" s="1243"/>
      <c r="C185" s="1244"/>
      <c r="D185" s="1061">
        <v>0.4</v>
      </c>
      <c r="E185" s="1062"/>
      <c r="F185" s="1063"/>
      <c r="G185" s="1064" t="s">
        <v>305</v>
      </c>
      <c r="H185" s="1065">
        <v>12.000000000052184</v>
      </c>
      <c r="I185" s="1065">
        <v>1</v>
      </c>
      <c r="J185" s="1065">
        <v>12.000000000052184</v>
      </c>
      <c r="K185" s="1066">
        <v>0.99987406997388462</v>
      </c>
      <c r="L185" s="1066">
        <v>0.99987406997388462</v>
      </c>
      <c r="M185" s="1067">
        <v>1</v>
      </c>
      <c r="N185" s="1068">
        <v>0.04</v>
      </c>
      <c r="O185" s="1068">
        <v>0.1</v>
      </c>
      <c r="P185" s="1067">
        <v>1.1400000000000001</v>
      </c>
      <c r="Q185" s="1067">
        <v>1.08</v>
      </c>
      <c r="R185" s="1069">
        <v>14.77</v>
      </c>
      <c r="S185" s="1069">
        <v>0</v>
      </c>
      <c r="T185" s="1069">
        <v>0</v>
      </c>
      <c r="U185" s="1069">
        <v>0</v>
      </c>
      <c r="V185" s="1069">
        <v>0</v>
      </c>
      <c r="W185" s="1068">
        <v>0</v>
      </c>
      <c r="X185" s="1070">
        <v>0</v>
      </c>
      <c r="Y185" s="1083" t="s">
        <v>1065</v>
      </c>
      <c r="Z185" s="1084">
        <v>1.2</v>
      </c>
      <c r="AA185" s="1085" t="s">
        <v>41</v>
      </c>
      <c r="AB185" s="1086">
        <v>1.2</v>
      </c>
      <c r="AC185" s="1087">
        <v>0.99987406997388462</v>
      </c>
      <c r="AD185" s="1088">
        <v>0.04</v>
      </c>
      <c r="AE185" s="1088">
        <v>0.15</v>
      </c>
      <c r="AF185" s="1089">
        <v>1.19</v>
      </c>
      <c r="AG185" s="1089">
        <v>2.2000000000000002</v>
      </c>
      <c r="AH185" s="1088">
        <v>0.92</v>
      </c>
      <c r="AI185" s="1090">
        <v>2.41</v>
      </c>
      <c r="AJ185" s="1090">
        <v>0</v>
      </c>
      <c r="AK185" s="1090">
        <v>0</v>
      </c>
      <c r="AL185" s="1090">
        <v>0</v>
      </c>
      <c r="AM185" s="1090">
        <v>0</v>
      </c>
      <c r="AN185" s="1088">
        <v>0</v>
      </c>
      <c r="AO185" s="1091">
        <v>0</v>
      </c>
      <c r="AP185" s="1242" t="s">
        <v>1063</v>
      </c>
      <c r="AQ185" s="1244">
        <v>0</v>
      </c>
      <c r="AR185" s="1103">
        <v>0.4</v>
      </c>
      <c r="AS185" s="1104"/>
      <c r="AT185" s="1104"/>
      <c r="AU185" s="1105">
        <v>12.000000000052184</v>
      </c>
      <c r="AV185" s="1084">
        <v>1.4</v>
      </c>
      <c r="AW185" s="1085" t="s">
        <v>41</v>
      </c>
      <c r="AX185" s="1086">
        <v>1.4</v>
      </c>
      <c r="AY185" s="1068">
        <v>10.600000000052184</v>
      </c>
      <c r="AZ185" s="1106">
        <v>0.1</v>
      </c>
      <c r="BA185" s="1106"/>
      <c r="BB185" s="1068">
        <v>1.08</v>
      </c>
      <c r="BC185" s="1067">
        <v>2.14</v>
      </c>
      <c r="BD185" s="1107">
        <v>0</v>
      </c>
      <c r="BE185" s="1107"/>
      <c r="BF185" s="1107">
        <v>17.18</v>
      </c>
      <c r="BG185" s="1107">
        <v>1.92</v>
      </c>
      <c r="BH185" s="1069">
        <v>1.1898740699738846</v>
      </c>
      <c r="BI185" s="1069">
        <v>0</v>
      </c>
      <c r="BJ185" s="1069">
        <v>2.33</v>
      </c>
      <c r="BK185" s="1069">
        <v>0</v>
      </c>
      <c r="BL185" s="1108">
        <v>10.79</v>
      </c>
      <c r="BM185" s="421"/>
      <c r="BN185" s="422" t="s">
        <v>1063</v>
      </c>
      <c r="BO185" s="423" t="s">
        <v>1065</v>
      </c>
      <c r="BP185" s="424">
        <v>0.4</v>
      </c>
      <c r="BQ185" s="865" t="s">
        <v>305</v>
      </c>
      <c r="BR185" s="424">
        <v>12.000000000052184</v>
      </c>
      <c r="BS185" s="425">
        <v>0.99987406997388462</v>
      </c>
      <c r="BT185" s="425">
        <v>0.99987406997388462</v>
      </c>
      <c r="BU185" s="426"/>
    </row>
    <row r="186" spans="1:73" ht="14.25">
      <c r="A186" s="1240"/>
      <c r="B186" s="1241"/>
      <c r="C186" s="1241"/>
      <c r="D186" s="866"/>
      <c r="E186" s="866"/>
      <c r="F186" s="866"/>
      <c r="G186" s="867"/>
      <c r="H186" s="868"/>
      <c r="I186" s="868"/>
      <c r="J186" s="868"/>
      <c r="K186" s="869"/>
      <c r="L186" s="869"/>
      <c r="M186" s="870"/>
      <c r="N186" s="871"/>
      <c r="O186" s="871"/>
      <c r="P186" s="870"/>
      <c r="Q186" s="870"/>
      <c r="R186" s="872"/>
      <c r="S186" s="872"/>
      <c r="T186" s="872"/>
      <c r="U186" s="872"/>
      <c r="V186" s="872"/>
      <c r="W186" s="871"/>
      <c r="X186" s="1071"/>
      <c r="Y186" s="987"/>
      <c r="Z186" s="873"/>
      <c r="AA186" s="874"/>
      <c r="AB186" s="873"/>
      <c r="AC186" s="875"/>
      <c r="AD186" s="874"/>
      <c r="AE186" s="874"/>
      <c r="AF186" s="876"/>
      <c r="AG186" s="876"/>
      <c r="AH186" s="874"/>
      <c r="AI186" s="877"/>
      <c r="AJ186" s="877"/>
      <c r="AK186" s="877"/>
      <c r="AL186" s="877"/>
      <c r="AM186" s="877"/>
      <c r="AN186" s="874"/>
      <c r="AO186" s="1092"/>
      <c r="AP186" s="1240"/>
      <c r="AQ186" s="1241"/>
      <c r="AR186" s="878"/>
      <c r="AS186" s="878"/>
      <c r="AT186" s="878"/>
      <c r="AU186" s="879"/>
      <c r="AV186" s="873"/>
      <c r="AW186" s="874"/>
      <c r="AX186" s="873"/>
      <c r="AY186" s="871"/>
      <c r="AZ186" s="880"/>
      <c r="BA186" s="880"/>
      <c r="BB186" s="871"/>
      <c r="BC186" s="870"/>
      <c r="BD186" s="870"/>
      <c r="BE186" s="870"/>
      <c r="BF186" s="870"/>
      <c r="BG186" s="870"/>
      <c r="BH186" s="872"/>
      <c r="BI186" s="872"/>
      <c r="BJ186" s="872"/>
      <c r="BK186" s="872"/>
      <c r="BL186" s="1109"/>
      <c r="BM186" s="881"/>
      <c r="BN186" s="882"/>
      <c r="BO186" s="883"/>
      <c r="BP186" s="884"/>
      <c r="BQ186" s="884"/>
      <c r="BR186" s="884"/>
      <c r="BS186" s="885"/>
      <c r="BT186" s="885"/>
      <c r="BU186" s="886"/>
    </row>
    <row r="187" spans="1:73" ht="14.25">
      <c r="A187" s="907" t="s">
        <v>896</v>
      </c>
      <c r="B187" s="387"/>
      <c r="C187" s="389"/>
      <c r="D187" s="389"/>
      <c r="E187" s="389"/>
      <c r="F187" s="389"/>
      <c r="G187" s="389"/>
      <c r="H187" s="389"/>
      <c r="I187" s="389"/>
      <c r="J187" s="389"/>
      <c r="K187" s="389"/>
      <c r="L187" s="389"/>
      <c r="M187" s="389"/>
      <c r="N187" s="389"/>
      <c r="O187" s="389"/>
      <c r="P187" s="389"/>
      <c r="Q187" s="389"/>
      <c r="R187" s="389"/>
      <c r="S187" s="389"/>
      <c r="T187" s="389"/>
      <c r="U187" s="389"/>
      <c r="V187" s="389"/>
      <c r="W187" s="389"/>
      <c r="X187" s="1058"/>
      <c r="Y187" s="807" t="s">
        <v>896</v>
      </c>
      <c r="Z187" s="405"/>
      <c r="AA187" s="405"/>
      <c r="AB187" s="405"/>
      <c r="AC187" s="406"/>
      <c r="AD187" s="407"/>
      <c r="AE187" s="407"/>
      <c r="AF187" s="406"/>
      <c r="AG187" s="406"/>
      <c r="AH187" s="406"/>
      <c r="AI187" s="409"/>
      <c r="AJ187" s="409"/>
      <c r="AK187" s="409"/>
      <c r="AL187" s="409"/>
      <c r="AM187" s="409"/>
      <c r="AN187" s="407"/>
      <c r="AO187" s="1082"/>
      <c r="AP187" s="807" t="s">
        <v>896</v>
      </c>
      <c r="AQ187" s="413"/>
      <c r="AR187" s="405"/>
      <c r="AS187" s="405"/>
      <c r="AT187" s="405"/>
      <c r="AU187" s="408"/>
      <c r="AV187" s="405"/>
      <c r="AW187" s="405"/>
      <c r="AX187" s="405"/>
      <c r="AY187" s="407"/>
      <c r="AZ187" s="407"/>
      <c r="BA187" s="407"/>
      <c r="BB187" s="407"/>
      <c r="BC187" s="406"/>
      <c r="BD187" s="406"/>
      <c r="BE187" s="406"/>
      <c r="BF187" s="406"/>
      <c r="BG187" s="406"/>
      <c r="BH187" s="406"/>
      <c r="BI187" s="406"/>
      <c r="BJ187" s="406"/>
      <c r="BK187" s="406"/>
      <c r="BL187" s="1102"/>
      <c r="BM187" s="421"/>
      <c r="BN187" s="911"/>
      <c r="BO187" s="912"/>
      <c r="BP187" s="912"/>
      <c r="BQ187" s="912"/>
      <c r="BR187" s="912"/>
      <c r="BS187" s="912"/>
      <c r="BT187" s="912"/>
      <c r="BU187" s="913"/>
    </row>
    <row r="188" spans="1:73" ht="14.25">
      <c r="A188" s="1245"/>
      <c r="B188" s="1246"/>
      <c r="C188" s="1246"/>
      <c r="D188" s="887"/>
      <c r="E188" s="887"/>
      <c r="F188" s="887"/>
      <c r="G188" s="888"/>
      <c r="H188" s="889"/>
      <c r="I188" s="889"/>
      <c r="J188" s="889"/>
      <c r="K188" s="890"/>
      <c r="L188" s="890"/>
      <c r="M188" s="891"/>
      <c r="N188" s="892"/>
      <c r="O188" s="892"/>
      <c r="P188" s="891"/>
      <c r="Q188" s="891"/>
      <c r="R188" s="893"/>
      <c r="S188" s="893"/>
      <c r="T188" s="893"/>
      <c r="U188" s="893"/>
      <c r="V188" s="893"/>
      <c r="W188" s="892"/>
      <c r="X188" s="1072"/>
      <c r="Y188" s="989"/>
      <c r="Z188" s="894"/>
      <c r="AA188" s="895"/>
      <c r="AB188" s="894"/>
      <c r="AC188" s="896"/>
      <c r="AD188" s="895"/>
      <c r="AE188" s="895"/>
      <c r="AF188" s="897"/>
      <c r="AG188" s="897"/>
      <c r="AH188" s="895"/>
      <c r="AI188" s="898"/>
      <c r="AJ188" s="898"/>
      <c r="AK188" s="898"/>
      <c r="AL188" s="898"/>
      <c r="AM188" s="898"/>
      <c r="AN188" s="895"/>
      <c r="AO188" s="1093"/>
      <c r="AP188" s="1245"/>
      <c r="AQ188" s="1246"/>
      <c r="AR188" s="899"/>
      <c r="AS188" s="899"/>
      <c r="AT188" s="899"/>
      <c r="AU188" s="900"/>
      <c r="AV188" s="894"/>
      <c r="AW188" s="895"/>
      <c r="AX188" s="894"/>
      <c r="AY188" s="892"/>
      <c r="AZ188" s="901"/>
      <c r="BA188" s="901"/>
      <c r="BB188" s="892"/>
      <c r="BC188" s="891"/>
      <c r="BD188" s="891"/>
      <c r="BE188" s="891"/>
      <c r="BF188" s="891"/>
      <c r="BG188" s="891"/>
      <c r="BH188" s="893"/>
      <c r="BI188" s="893"/>
      <c r="BJ188" s="893"/>
      <c r="BK188" s="893"/>
      <c r="BL188" s="1110"/>
      <c r="BM188" s="881"/>
      <c r="BN188" s="902"/>
      <c r="BO188" s="903"/>
      <c r="BP188" s="904"/>
      <c r="BQ188" s="904"/>
      <c r="BR188" s="904"/>
      <c r="BS188" s="905"/>
      <c r="BT188" s="905"/>
      <c r="BU188" s="906"/>
    </row>
    <row r="189" spans="1:73" ht="14.25">
      <c r="A189" s="1242" t="s">
        <v>1066</v>
      </c>
      <c r="B189" s="1243"/>
      <c r="C189" s="1244"/>
      <c r="D189" s="1061">
        <v>0.4</v>
      </c>
      <c r="E189" s="1062"/>
      <c r="F189" s="1063"/>
      <c r="G189" s="1064" t="s">
        <v>306</v>
      </c>
      <c r="H189" s="1065">
        <v>40.000000000097685</v>
      </c>
      <c r="I189" s="1065">
        <v>1</v>
      </c>
      <c r="J189" s="1065">
        <v>40.000000000097685</v>
      </c>
      <c r="K189" s="1066">
        <v>0.89806657491187991</v>
      </c>
      <c r="L189" s="1066">
        <v>2.07431900124989</v>
      </c>
      <c r="M189" s="1067">
        <v>1.49</v>
      </c>
      <c r="N189" s="1068">
        <v>0.04</v>
      </c>
      <c r="O189" s="1068">
        <v>0.1</v>
      </c>
      <c r="P189" s="1067">
        <v>1.6300000000000001</v>
      </c>
      <c r="Q189" s="1067">
        <v>1.08</v>
      </c>
      <c r="R189" s="1069">
        <v>0</v>
      </c>
      <c r="S189" s="1069">
        <v>64.8</v>
      </c>
      <c r="T189" s="1069">
        <v>5.62</v>
      </c>
      <c r="U189" s="1069">
        <v>0</v>
      </c>
      <c r="V189" s="1069">
        <v>0</v>
      </c>
      <c r="W189" s="1068">
        <v>170.4</v>
      </c>
      <c r="X189" s="1070">
        <v>0</v>
      </c>
      <c r="Y189" s="1083" t="s">
        <v>1093</v>
      </c>
      <c r="Z189" s="1084">
        <v>1.2</v>
      </c>
      <c r="AA189" s="1085" t="s">
        <v>41</v>
      </c>
      <c r="AB189" s="1086">
        <v>1.2</v>
      </c>
      <c r="AC189" s="1087">
        <v>0.89806657491187991</v>
      </c>
      <c r="AD189" s="1088">
        <v>0.04</v>
      </c>
      <c r="AE189" s="1088">
        <v>0.15</v>
      </c>
      <c r="AF189" s="1089">
        <v>1.0900000000000001</v>
      </c>
      <c r="AG189" s="1089">
        <v>2.2000000000000002</v>
      </c>
      <c r="AH189" s="1088">
        <v>0.92</v>
      </c>
      <c r="AI189" s="1090">
        <v>2.21</v>
      </c>
      <c r="AJ189" s="1090">
        <v>0</v>
      </c>
      <c r="AK189" s="1090">
        <v>0</v>
      </c>
      <c r="AL189" s="1090">
        <v>0</v>
      </c>
      <c r="AM189" s="1090">
        <v>0</v>
      </c>
      <c r="AN189" s="1088">
        <v>0</v>
      </c>
      <c r="AO189" s="1091">
        <v>0</v>
      </c>
      <c r="AP189" s="1242" t="s">
        <v>1066</v>
      </c>
      <c r="AQ189" s="1244">
        <v>0</v>
      </c>
      <c r="AR189" s="1103">
        <v>0.4</v>
      </c>
      <c r="AS189" s="1104"/>
      <c r="AT189" s="1104"/>
      <c r="AU189" s="1105">
        <v>40.000000000097685</v>
      </c>
      <c r="AV189" s="1084">
        <v>1.4</v>
      </c>
      <c r="AW189" s="1085" t="s">
        <v>41</v>
      </c>
      <c r="AX189" s="1086">
        <v>1.4</v>
      </c>
      <c r="AY189" s="1068">
        <v>38.600000000097687</v>
      </c>
      <c r="AZ189" s="1106">
        <v>0.1</v>
      </c>
      <c r="BA189" s="1106"/>
      <c r="BB189" s="1068">
        <v>1.08</v>
      </c>
      <c r="BC189" s="1067">
        <v>7.8</v>
      </c>
      <c r="BD189" s="1107">
        <v>0</v>
      </c>
      <c r="BE189" s="1107"/>
      <c r="BF189" s="1107">
        <v>72.63</v>
      </c>
      <c r="BG189" s="1107">
        <v>6.98</v>
      </c>
      <c r="BH189" s="1069">
        <v>1.0880665749118799</v>
      </c>
      <c r="BI189" s="1069">
        <v>0</v>
      </c>
      <c r="BJ189" s="1069">
        <v>2.13</v>
      </c>
      <c r="BK189" s="1069">
        <v>0</v>
      </c>
      <c r="BL189" s="1108">
        <v>55.72</v>
      </c>
      <c r="BM189" s="421"/>
      <c r="BN189" s="918" t="s">
        <v>1066</v>
      </c>
      <c r="BO189" s="424" t="s">
        <v>1093</v>
      </c>
      <c r="BP189" s="424">
        <v>0.4</v>
      </c>
      <c r="BQ189" s="865" t="s">
        <v>306</v>
      </c>
      <c r="BR189" s="424">
        <v>40.000000000097685</v>
      </c>
      <c r="BS189" s="425">
        <v>0.89806657491187991</v>
      </c>
      <c r="BT189" s="425">
        <v>2.07431900124989</v>
      </c>
      <c r="BU189" s="426"/>
    </row>
    <row r="190" spans="1:73" ht="14.25">
      <c r="A190" s="1242" t="s">
        <v>1067</v>
      </c>
      <c r="B190" s="1243"/>
      <c r="C190" s="1244"/>
      <c r="D190" s="1061">
        <v>0.4</v>
      </c>
      <c r="E190" s="1062"/>
      <c r="F190" s="1063"/>
      <c r="G190" s="1064" t="s">
        <v>306</v>
      </c>
      <c r="H190" s="1065">
        <v>39.999999999933301</v>
      </c>
      <c r="I190" s="1065">
        <v>1</v>
      </c>
      <c r="J190" s="1065">
        <v>39.999999999933301</v>
      </c>
      <c r="K190" s="1066">
        <v>2.07431900124989</v>
      </c>
      <c r="L190" s="1066">
        <v>1.4436078973971433</v>
      </c>
      <c r="M190" s="1067">
        <v>1.76</v>
      </c>
      <c r="N190" s="1068">
        <v>0.04</v>
      </c>
      <c r="O190" s="1068">
        <v>0.1</v>
      </c>
      <c r="P190" s="1067">
        <v>1.9000000000000001</v>
      </c>
      <c r="Q190" s="1067">
        <v>1.08</v>
      </c>
      <c r="R190" s="1069">
        <v>0</v>
      </c>
      <c r="S190" s="1069">
        <v>64.8</v>
      </c>
      <c r="T190" s="1069">
        <v>17.28</v>
      </c>
      <c r="U190" s="1069">
        <v>0</v>
      </c>
      <c r="V190" s="1069">
        <v>0</v>
      </c>
      <c r="W190" s="1068">
        <v>192</v>
      </c>
      <c r="X190" s="1070">
        <v>0</v>
      </c>
      <c r="Y190" s="1083" t="s">
        <v>1094</v>
      </c>
      <c r="Z190" s="1084">
        <v>1.2</v>
      </c>
      <c r="AA190" s="1085" t="s">
        <v>41</v>
      </c>
      <c r="AB190" s="1086">
        <v>1.2</v>
      </c>
      <c r="AC190" s="1087">
        <v>2.07431900124989</v>
      </c>
      <c r="AD190" s="1088">
        <v>0.04</v>
      </c>
      <c r="AE190" s="1088">
        <v>0.15</v>
      </c>
      <c r="AF190" s="1089">
        <v>2.2599999999999998</v>
      </c>
      <c r="AG190" s="1089">
        <v>2.3000000000000003</v>
      </c>
      <c r="AH190" s="1088">
        <v>0.92</v>
      </c>
      <c r="AI190" s="1090">
        <v>0</v>
      </c>
      <c r="AJ190" s="1090">
        <v>3.17</v>
      </c>
      <c r="AK190" s="1090">
        <v>1.61</v>
      </c>
      <c r="AL190" s="1090">
        <v>0</v>
      </c>
      <c r="AM190" s="1090">
        <v>0</v>
      </c>
      <c r="AN190" s="1088">
        <v>20.309999999999999</v>
      </c>
      <c r="AO190" s="1091">
        <v>0</v>
      </c>
      <c r="AP190" s="1242" t="s">
        <v>1067</v>
      </c>
      <c r="AQ190" s="1244">
        <v>0</v>
      </c>
      <c r="AR190" s="1103">
        <v>0.4</v>
      </c>
      <c r="AS190" s="1104"/>
      <c r="AT190" s="1104"/>
      <c r="AU190" s="1105">
        <v>39.999999999933301</v>
      </c>
      <c r="AV190" s="1084">
        <v>1.4</v>
      </c>
      <c r="AW190" s="1085" t="s">
        <v>41</v>
      </c>
      <c r="AX190" s="1086">
        <v>1.4</v>
      </c>
      <c r="AY190" s="1068">
        <v>38.599999999933303</v>
      </c>
      <c r="AZ190" s="1106">
        <v>0.1</v>
      </c>
      <c r="BA190" s="1106"/>
      <c r="BB190" s="1068">
        <v>1.08</v>
      </c>
      <c r="BC190" s="1067">
        <v>7.8</v>
      </c>
      <c r="BD190" s="1107">
        <v>0</v>
      </c>
      <c r="BE190" s="1107"/>
      <c r="BF190" s="1107">
        <v>86.86</v>
      </c>
      <c r="BG190" s="1107">
        <v>6.98</v>
      </c>
      <c r="BH190" s="1069">
        <v>2.2643190012498899</v>
      </c>
      <c r="BI190" s="1069">
        <v>5.0000000000000266E-2</v>
      </c>
      <c r="BJ190" s="1069">
        <v>4.4400000000000004</v>
      </c>
      <c r="BK190" s="1069">
        <v>0.03</v>
      </c>
      <c r="BL190" s="1108">
        <v>67.61</v>
      </c>
      <c r="BM190" s="421"/>
      <c r="BN190" s="918" t="s">
        <v>1067</v>
      </c>
      <c r="BO190" s="424" t="s">
        <v>1094</v>
      </c>
      <c r="BP190" s="424">
        <v>0.4</v>
      </c>
      <c r="BQ190" s="865" t="s">
        <v>306</v>
      </c>
      <c r="BR190" s="424">
        <v>39.999999999933301</v>
      </c>
      <c r="BS190" s="425">
        <v>2.07431900124989</v>
      </c>
      <c r="BT190" s="425">
        <v>1.4436078973971433</v>
      </c>
      <c r="BU190" s="426"/>
    </row>
    <row r="191" spans="1:73" ht="14.25">
      <c r="A191" s="1242" t="s">
        <v>1068</v>
      </c>
      <c r="B191" s="1243"/>
      <c r="C191" s="1244"/>
      <c r="D191" s="1061">
        <v>0.4</v>
      </c>
      <c r="E191" s="1062"/>
      <c r="F191" s="1063"/>
      <c r="G191" s="1064" t="s">
        <v>305</v>
      </c>
      <c r="H191" s="1065">
        <v>39.999999999968807</v>
      </c>
      <c r="I191" s="1065">
        <v>1</v>
      </c>
      <c r="J191" s="1065">
        <v>39.999999999968807</v>
      </c>
      <c r="K191" s="1066">
        <v>1.4436078973971433</v>
      </c>
      <c r="L191" s="1066">
        <v>1.6490241787263926</v>
      </c>
      <c r="M191" s="1067">
        <v>1.55</v>
      </c>
      <c r="N191" s="1068">
        <v>0.04</v>
      </c>
      <c r="O191" s="1068">
        <v>0.1</v>
      </c>
      <c r="P191" s="1067">
        <v>1.6900000000000002</v>
      </c>
      <c r="Q191" s="1067">
        <v>1.08</v>
      </c>
      <c r="R191" s="1069">
        <v>0</v>
      </c>
      <c r="S191" s="1069">
        <v>64.8</v>
      </c>
      <c r="T191" s="1069">
        <v>8.2100000000000009</v>
      </c>
      <c r="U191" s="1069">
        <v>0</v>
      </c>
      <c r="V191" s="1069">
        <v>0</v>
      </c>
      <c r="W191" s="1068">
        <v>175.2</v>
      </c>
      <c r="X191" s="1070">
        <v>0</v>
      </c>
      <c r="Y191" s="1083" t="s">
        <v>1095</v>
      </c>
      <c r="Z191" s="1084">
        <v>1.2</v>
      </c>
      <c r="AA191" s="1085" t="s">
        <v>41</v>
      </c>
      <c r="AB191" s="1086">
        <v>1.2</v>
      </c>
      <c r="AC191" s="1087">
        <v>1.4436078973971433</v>
      </c>
      <c r="AD191" s="1088">
        <v>0.04</v>
      </c>
      <c r="AE191" s="1088">
        <v>0.15</v>
      </c>
      <c r="AF191" s="1089">
        <v>1.63</v>
      </c>
      <c r="AG191" s="1089">
        <v>2.2000000000000002</v>
      </c>
      <c r="AH191" s="1088">
        <v>0.92</v>
      </c>
      <c r="AI191" s="1090">
        <v>0</v>
      </c>
      <c r="AJ191" s="1090">
        <v>3.04</v>
      </c>
      <c r="AK191" s="1090">
        <v>0.26</v>
      </c>
      <c r="AL191" s="1090">
        <v>0</v>
      </c>
      <c r="AM191" s="1090">
        <v>0</v>
      </c>
      <c r="AN191" s="1088">
        <v>15.68</v>
      </c>
      <c r="AO191" s="1091">
        <v>0</v>
      </c>
      <c r="AP191" s="1242" t="s">
        <v>1068</v>
      </c>
      <c r="AQ191" s="1244">
        <v>0</v>
      </c>
      <c r="AR191" s="1103">
        <v>0.4</v>
      </c>
      <c r="AS191" s="1104"/>
      <c r="AT191" s="1104"/>
      <c r="AU191" s="1105">
        <v>39.999999999968807</v>
      </c>
      <c r="AV191" s="1084">
        <v>1.4</v>
      </c>
      <c r="AW191" s="1085" t="s">
        <v>41</v>
      </c>
      <c r="AX191" s="1086">
        <v>1.4</v>
      </c>
      <c r="AY191" s="1068">
        <v>38.599999999968809</v>
      </c>
      <c r="AZ191" s="1106">
        <v>0.1</v>
      </c>
      <c r="BA191" s="1106"/>
      <c r="BB191" s="1068">
        <v>1.08</v>
      </c>
      <c r="BC191" s="1067">
        <v>7.8</v>
      </c>
      <c r="BD191" s="1107">
        <v>0</v>
      </c>
      <c r="BE191" s="1107"/>
      <c r="BF191" s="1107">
        <v>76.31</v>
      </c>
      <c r="BG191" s="1107">
        <v>6.98</v>
      </c>
      <c r="BH191" s="1069">
        <v>1.6336078973971433</v>
      </c>
      <c r="BI191" s="1069">
        <v>0</v>
      </c>
      <c r="BJ191" s="1069">
        <v>3.2</v>
      </c>
      <c r="BK191" s="1069">
        <v>0</v>
      </c>
      <c r="BL191" s="1108">
        <v>58.33</v>
      </c>
      <c r="BM191" s="421"/>
      <c r="BN191" s="918" t="s">
        <v>1068</v>
      </c>
      <c r="BO191" s="424" t="s">
        <v>1095</v>
      </c>
      <c r="BP191" s="424">
        <v>0.4</v>
      </c>
      <c r="BQ191" s="865" t="s">
        <v>305</v>
      </c>
      <c r="BR191" s="424">
        <v>39.999999999968807</v>
      </c>
      <c r="BS191" s="425">
        <v>1.4436078973971433</v>
      </c>
      <c r="BT191" s="425">
        <v>1.6490241787263926</v>
      </c>
      <c r="BU191" s="426"/>
    </row>
    <row r="192" spans="1:73" ht="14.25">
      <c r="A192" s="1242" t="s">
        <v>1069</v>
      </c>
      <c r="B192" s="1243"/>
      <c r="C192" s="1244"/>
      <c r="D192" s="1061">
        <v>0.4</v>
      </c>
      <c r="E192" s="1062"/>
      <c r="F192" s="1063"/>
      <c r="G192" s="1064" t="s">
        <v>305</v>
      </c>
      <c r="H192" s="1065">
        <v>39.999999999924462</v>
      </c>
      <c r="I192" s="1065">
        <v>1</v>
      </c>
      <c r="J192" s="1065">
        <v>39.999999999924462</v>
      </c>
      <c r="K192" s="1066">
        <v>1.6490241787263926</v>
      </c>
      <c r="L192" s="1066">
        <v>0.90919299492355776</v>
      </c>
      <c r="M192" s="1067">
        <v>1.28</v>
      </c>
      <c r="N192" s="1068">
        <v>0.04</v>
      </c>
      <c r="O192" s="1068">
        <v>0.1</v>
      </c>
      <c r="P192" s="1067">
        <v>1.4200000000000002</v>
      </c>
      <c r="Q192" s="1067">
        <v>1.08</v>
      </c>
      <c r="R192" s="1069">
        <v>61.34</v>
      </c>
      <c r="S192" s="1069">
        <v>0</v>
      </c>
      <c r="T192" s="1069">
        <v>0</v>
      </c>
      <c r="U192" s="1069">
        <v>0</v>
      </c>
      <c r="V192" s="1069">
        <v>0</v>
      </c>
      <c r="W192" s="1068">
        <v>0</v>
      </c>
      <c r="X192" s="1070">
        <v>0</v>
      </c>
      <c r="Y192" s="1083" t="s">
        <v>1096</v>
      </c>
      <c r="Z192" s="1084">
        <v>1.2</v>
      </c>
      <c r="AA192" s="1085" t="s">
        <v>41</v>
      </c>
      <c r="AB192" s="1086">
        <v>1.2</v>
      </c>
      <c r="AC192" s="1087">
        <v>1.6490241787263926</v>
      </c>
      <c r="AD192" s="1088">
        <v>0.04</v>
      </c>
      <c r="AE192" s="1088">
        <v>0.15</v>
      </c>
      <c r="AF192" s="1089">
        <v>1.84</v>
      </c>
      <c r="AG192" s="1089">
        <v>2.2000000000000002</v>
      </c>
      <c r="AH192" s="1088">
        <v>0.92</v>
      </c>
      <c r="AI192" s="1090">
        <v>0</v>
      </c>
      <c r="AJ192" s="1090">
        <v>3.04</v>
      </c>
      <c r="AK192" s="1090">
        <v>0.69</v>
      </c>
      <c r="AL192" s="1090">
        <v>0</v>
      </c>
      <c r="AM192" s="1090">
        <v>0</v>
      </c>
      <c r="AN192" s="1088">
        <v>17.22</v>
      </c>
      <c r="AO192" s="1091">
        <v>0</v>
      </c>
      <c r="AP192" s="1242" t="s">
        <v>1069</v>
      </c>
      <c r="AQ192" s="1244">
        <v>0</v>
      </c>
      <c r="AR192" s="1103">
        <v>0.4</v>
      </c>
      <c r="AS192" s="1104"/>
      <c r="AT192" s="1104"/>
      <c r="AU192" s="1105">
        <v>39.999999999924462</v>
      </c>
      <c r="AV192" s="1084">
        <v>1.4</v>
      </c>
      <c r="AW192" s="1085" t="s">
        <v>41</v>
      </c>
      <c r="AX192" s="1086">
        <v>1.4</v>
      </c>
      <c r="AY192" s="1068">
        <v>38.599999999924464</v>
      </c>
      <c r="AZ192" s="1106">
        <v>0.1</v>
      </c>
      <c r="BA192" s="1106"/>
      <c r="BB192" s="1068">
        <v>1.08</v>
      </c>
      <c r="BC192" s="1067">
        <v>7.8</v>
      </c>
      <c r="BD192" s="1107">
        <v>0</v>
      </c>
      <c r="BE192" s="1107"/>
      <c r="BF192" s="1107">
        <v>65.070000000000007</v>
      </c>
      <c r="BG192" s="1107">
        <v>6.98</v>
      </c>
      <c r="BH192" s="1069">
        <v>1.8390241787263926</v>
      </c>
      <c r="BI192" s="1069">
        <v>0</v>
      </c>
      <c r="BJ192" s="1069">
        <v>3.6</v>
      </c>
      <c r="BK192" s="1069">
        <v>0</v>
      </c>
      <c r="BL192" s="1108">
        <v>46.69</v>
      </c>
      <c r="BM192" s="421"/>
      <c r="BN192" s="918" t="s">
        <v>1069</v>
      </c>
      <c r="BO192" s="424" t="s">
        <v>1096</v>
      </c>
      <c r="BP192" s="424">
        <v>0.4</v>
      </c>
      <c r="BQ192" s="865" t="s">
        <v>305</v>
      </c>
      <c r="BR192" s="424">
        <v>39.999999999924462</v>
      </c>
      <c r="BS192" s="425">
        <v>1.6490241787263926</v>
      </c>
      <c r="BT192" s="425">
        <v>0.90919299492355776</v>
      </c>
      <c r="BU192" s="426"/>
    </row>
    <row r="193" spans="1:73" ht="14.25">
      <c r="A193" s="1242" t="s">
        <v>1070</v>
      </c>
      <c r="B193" s="1243"/>
      <c r="C193" s="1244"/>
      <c r="D193" s="1061">
        <v>0.4</v>
      </c>
      <c r="E193" s="1062"/>
      <c r="F193" s="1063"/>
      <c r="G193" s="1064" t="s">
        <v>305</v>
      </c>
      <c r="H193" s="1065">
        <v>31.000000000007013</v>
      </c>
      <c r="I193" s="1065">
        <v>1</v>
      </c>
      <c r="J193" s="1065">
        <v>31.000000000007013</v>
      </c>
      <c r="K193" s="1066">
        <v>1.0000000000000142</v>
      </c>
      <c r="L193" s="1066">
        <v>1</v>
      </c>
      <c r="M193" s="1067">
        <v>1</v>
      </c>
      <c r="N193" s="1068">
        <v>0.04</v>
      </c>
      <c r="O193" s="1068">
        <v>0.1</v>
      </c>
      <c r="P193" s="1067">
        <v>1.1400000000000001</v>
      </c>
      <c r="Q193" s="1067">
        <v>1.08</v>
      </c>
      <c r="R193" s="1069">
        <v>38.17</v>
      </c>
      <c r="S193" s="1069">
        <v>0</v>
      </c>
      <c r="T193" s="1069">
        <v>0</v>
      </c>
      <c r="U193" s="1069">
        <v>0</v>
      </c>
      <c r="V193" s="1069">
        <v>0</v>
      </c>
      <c r="W193" s="1068">
        <v>0</v>
      </c>
      <c r="X193" s="1070">
        <v>0</v>
      </c>
      <c r="Y193" s="1083" t="s">
        <v>1097</v>
      </c>
      <c r="Z193" s="1084">
        <v>1.2</v>
      </c>
      <c r="AA193" s="1085" t="s">
        <v>41</v>
      </c>
      <c r="AB193" s="1086">
        <v>1.2</v>
      </c>
      <c r="AC193" s="1087">
        <v>1.0000000000000142</v>
      </c>
      <c r="AD193" s="1088">
        <v>0.04</v>
      </c>
      <c r="AE193" s="1088">
        <v>0.15</v>
      </c>
      <c r="AF193" s="1089">
        <v>1.19</v>
      </c>
      <c r="AG193" s="1089">
        <v>2.2000000000000002</v>
      </c>
      <c r="AH193" s="1088">
        <v>0.92</v>
      </c>
      <c r="AI193" s="1090">
        <v>2.41</v>
      </c>
      <c r="AJ193" s="1090">
        <v>0</v>
      </c>
      <c r="AK193" s="1090">
        <v>0</v>
      </c>
      <c r="AL193" s="1090">
        <v>0</v>
      </c>
      <c r="AM193" s="1090">
        <v>0</v>
      </c>
      <c r="AN193" s="1088">
        <v>0</v>
      </c>
      <c r="AO193" s="1091">
        <v>0</v>
      </c>
      <c r="AP193" s="1242" t="s">
        <v>1070</v>
      </c>
      <c r="AQ193" s="1244">
        <v>0</v>
      </c>
      <c r="AR193" s="1103">
        <v>0.4</v>
      </c>
      <c r="AS193" s="1104"/>
      <c r="AT193" s="1104"/>
      <c r="AU193" s="1105">
        <v>31.000000000007013</v>
      </c>
      <c r="AV193" s="1084">
        <v>1.4</v>
      </c>
      <c r="AW193" s="1085" t="s">
        <v>41</v>
      </c>
      <c r="AX193" s="1086">
        <v>1.4</v>
      </c>
      <c r="AY193" s="1068">
        <v>29.600000000007014</v>
      </c>
      <c r="AZ193" s="1106">
        <v>0.1</v>
      </c>
      <c r="BA193" s="1106"/>
      <c r="BB193" s="1068">
        <v>1.08</v>
      </c>
      <c r="BC193" s="1067">
        <v>5.99</v>
      </c>
      <c r="BD193" s="1107">
        <v>0</v>
      </c>
      <c r="BE193" s="1107"/>
      <c r="BF193" s="1107">
        <v>40.58</v>
      </c>
      <c r="BG193" s="1107">
        <v>5.36</v>
      </c>
      <c r="BH193" s="1069">
        <v>1.1900000000000142</v>
      </c>
      <c r="BI193" s="1069">
        <v>0</v>
      </c>
      <c r="BJ193" s="1069">
        <v>2.33</v>
      </c>
      <c r="BK193" s="1069">
        <v>0</v>
      </c>
      <c r="BL193" s="1108">
        <v>26.9</v>
      </c>
      <c r="BM193" s="421"/>
      <c r="BN193" s="918" t="s">
        <v>1070</v>
      </c>
      <c r="BO193" s="424" t="s">
        <v>1097</v>
      </c>
      <c r="BP193" s="424">
        <v>0.4</v>
      </c>
      <c r="BQ193" s="865" t="s">
        <v>305</v>
      </c>
      <c r="BR193" s="424">
        <v>31.000000000007013</v>
      </c>
      <c r="BS193" s="425">
        <v>1.0000000000000142</v>
      </c>
      <c r="BT193" s="425">
        <v>1</v>
      </c>
      <c r="BU193" s="426"/>
    </row>
    <row r="194" spans="1:73" ht="14.25">
      <c r="A194" s="1242" t="s">
        <v>1071</v>
      </c>
      <c r="B194" s="1243"/>
      <c r="C194" s="1244"/>
      <c r="D194" s="1061">
        <v>0.4</v>
      </c>
      <c r="E194" s="1062"/>
      <c r="F194" s="1063"/>
      <c r="G194" s="1064" t="s">
        <v>306</v>
      </c>
      <c r="H194" s="1065">
        <v>18.999999999791186</v>
      </c>
      <c r="I194" s="1065">
        <v>1</v>
      </c>
      <c r="J194" s="1065">
        <v>18.999999999791186</v>
      </c>
      <c r="K194" s="1066">
        <v>1.0050000000000026</v>
      </c>
      <c r="L194" s="1066">
        <v>0.87803487710085193</v>
      </c>
      <c r="M194" s="1067">
        <v>0.94</v>
      </c>
      <c r="N194" s="1068">
        <v>0.04</v>
      </c>
      <c r="O194" s="1068">
        <v>0.1</v>
      </c>
      <c r="P194" s="1067">
        <v>1.08</v>
      </c>
      <c r="Q194" s="1067">
        <v>1.08</v>
      </c>
      <c r="R194" s="1069">
        <v>22.16</v>
      </c>
      <c r="S194" s="1069">
        <v>0</v>
      </c>
      <c r="T194" s="1069">
        <v>0</v>
      </c>
      <c r="U194" s="1069">
        <v>0</v>
      </c>
      <c r="V194" s="1069">
        <v>0</v>
      </c>
      <c r="W194" s="1068">
        <v>0</v>
      </c>
      <c r="X194" s="1070">
        <v>0</v>
      </c>
      <c r="Y194" s="1083" t="s">
        <v>1097</v>
      </c>
      <c r="Z194" s="1084">
        <v>1.2</v>
      </c>
      <c r="AA194" s="1085" t="s">
        <v>41</v>
      </c>
      <c r="AB194" s="1086">
        <v>1.2</v>
      </c>
      <c r="AC194" s="1087">
        <v>1.0050000000000026</v>
      </c>
      <c r="AD194" s="1088">
        <v>0.04</v>
      </c>
      <c r="AE194" s="1088">
        <v>0.15</v>
      </c>
      <c r="AF194" s="1089">
        <v>1.2</v>
      </c>
      <c r="AG194" s="1089">
        <v>2.2000000000000002</v>
      </c>
      <c r="AH194" s="1088">
        <v>0.92</v>
      </c>
      <c r="AI194" s="1090">
        <v>2.4300000000000002</v>
      </c>
      <c r="AJ194" s="1090">
        <v>0</v>
      </c>
      <c r="AK194" s="1090">
        <v>0</v>
      </c>
      <c r="AL194" s="1090">
        <v>0</v>
      </c>
      <c r="AM194" s="1090">
        <v>0</v>
      </c>
      <c r="AN194" s="1088">
        <v>0</v>
      </c>
      <c r="AO194" s="1091">
        <v>0</v>
      </c>
      <c r="AP194" s="1242" t="s">
        <v>1071</v>
      </c>
      <c r="AQ194" s="1244">
        <v>0</v>
      </c>
      <c r="AR194" s="1103">
        <v>0.4</v>
      </c>
      <c r="AS194" s="1104"/>
      <c r="AT194" s="1104"/>
      <c r="AU194" s="1105">
        <v>18.999999999791186</v>
      </c>
      <c r="AV194" s="1084">
        <v>1.4</v>
      </c>
      <c r="AW194" s="1085" t="s">
        <v>41</v>
      </c>
      <c r="AX194" s="1086">
        <v>1.4</v>
      </c>
      <c r="AY194" s="1068">
        <v>17.599999999791187</v>
      </c>
      <c r="AZ194" s="1106">
        <v>0.1</v>
      </c>
      <c r="BA194" s="1106"/>
      <c r="BB194" s="1068">
        <v>1.08</v>
      </c>
      <c r="BC194" s="1067">
        <v>3.56</v>
      </c>
      <c r="BD194" s="1107">
        <v>0</v>
      </c>
      <c r="BE194" s="1107"/>
      <c r="BF194" s="1107">
        <v>24.59</v>
      </c>
      <c r="BG194" s="1107">
        <v>3.18</v>
      </c>
      <c r="BH194" s="1069">
        <v>1.1950000000000025</v>
      </c>
      <c r="BI194" s="1069">
        <v>0</v>
      </c>
      <c r="BJ194" s="1069">
        <v>2.34</v>
      </c>
      <c r="BK194" s="1069">
        <v>0</v>
      </c>
      <c r="BL194" s="1108">
        <v>15.51</v>
      </c>
      <c r="BM194" s="421"/>
      <c r="BN194" s="918" t="s">
        <v>1071</v>
      </c>
      <c r="BO194" s="424" t="s">
        <v>1097</v>
      </c>
      <c r="BP194" s="424">
        <v>0.4</v>
      </c>
      <c r="BQ194" s="865" t="s">
        <v>306</v>
      </c>
      <c r="BR194" s="424">
        <v>18.999999999791186</v>
      </c>
      <c r="BS194" s="425">
        <v>1.0050000000000026</v>
      </c>
      <c r="BT194" s="425">
        <v>0.87803487710085193</v>
      </c>
      <c r="BU194" s="426"/>
    </row>
    <row r="195" spans="1:73" ht="14.25">
      <c r="A195" s="1242" t="s">
        <v>1072</v>
      </c>
      <c r="B195" s="1243"/>
      <c r="C195" s="1244"/>
      <c r="D195" s="1061">
        <v>0.4</v>
      </c>
      <c r="E195" s="1062"/>
      <c r="F195" s="1063"/>
      <c r="G195" s="1064" t="s">
        <v>306</v>
      </c>
      <c r="H195" s="1065">
        <v>18.648480157235497</v>
      </c>
      <c r="I195" s="1065">
        <v>1</v>
      </c>
      <c r="J195" s="1065">
        <v>18.648480157235497</v>
      </c>
      <c r="K195" s="1066">
        <v>0.87803487710085193</v>
      </c>
      <c r="L195" s="1066">
        <v>1.9100402987477878</v>
      </c>
      <c r="M195" s="1067">
        <v>1.39</v>
      </c>
      <c r="N195" s="1068">
        <v>0.04</v>
      </c>
      <c r="O195" s="1068">
        <v>0.1</v>
      </c>
      <c r="P195" s="1067">
        <v>1.53</v>
      </c>
      <c r="Q195" s="1067">
        <v>1.08</v>
      </c>
      <c r="R195" s="1069">
        <v>0</v>
      </c>
      <c r="S195" s="1069">
        <v>30.21</v>
      </c>
      <c r="T195" s="1069">
        <v>0.6</v>
      </c>
      <c r="U195" s="1069">
        <v>0</v>
      </c>
      <c r="V195" s="1069">
        <v>0</v>
      </c>
      <c r="W195" s="1068">
        <v>75.709999999999994</v>
      </c>
      <c r="X195" s="1070">
        <v>0</v>
      </c>
      <c r="Y195" s="1083" t="s">
        <v>1098</v>
      </c>
      <c r="Z195" s="1084">
        <v>1.2</v>
      </c>
      <c r="AA195" s="1085" t="s">
        <v>41</v>
      </c>
      <c r="AB195" s="1086">
        <v>1.2</v>
      </c>
      <c r="AC195" s="1087">
        <v>0.87803487710085193</v>
      </c>
      <c r="AD195" s="1088">
        <v>0.04</v>
      </c>
      <c r="AE195" s="1088">
        <v>0.15</v>
      </c>
      <c r="AF195" s="1089">
        <v>1.07</v>
      </c>
      <c r="AG195" s="1089">
        <v>2.2000000000000002</v>
      </c>
      <c r="AH195" s="1088">
        <v>0.92</v>
      </c>
      <c r="AI195" s="1090">
        <v>2.17</v>
      </c>
      <c r="AJ195" s="1090">
        <v>0</v>
      </c>
      <c r="AK195" s="1090">
        <v>0</v>
      </c>
      <c r="AL195" s="1090">
        <v>0</v>
      </c>
      <c r="AM195" s="1090">
        <v>0</v>
      </c>
      <c r="AN195" s="1088">
        <v>0</v>
      </c>
      <c r="AO195" s="1091">
        <v>0</v>
      </c>
      <c r="AP195" s="1242" t="s">
        <v>1072</v>
      </c>
      <c r="AQ195" s="1244">
        <v>0</v>
      </c>
      <c r="AR195" s="1103">
        <v>0.4</v>
      </c>
      <c r="AS195" s="1104"/>
      <c r="AT195" s="1104"/>
      <c r="AU195" s="1105">
        <v>18.648480157235497</v>
      </c>
      <c r="AV195" s="1084">
        <v>1.4</v>
      </c>
      <c r="AW195" s="1085" t="s">
        <v>41</v>
      </c>
      <c r="AX195" s="1086">
        <v>1.4</v>
      </c>
      <c r="AY195" s="1068">
        <v>17.248480157235498</v>
      </c>
      <c r="AZ195" s="1106">
        <v>0.1</v>
      </c>
      <c r="BA195" s="1106"/>
      <c r="BB195" s="1068">
        <v>1.08</v>
      </c>
      <c r="BC195" s="1067">
        <v>3.49</v>
      </c>
      <c r="BD195" s="1107">
        <v>0</v>
      </c>
      <c r="BE195" s="1107"/>
      <c r="BF195" s="1107">
        <v>32.980000000000004</v>
      </c>
      <c r="BG195" s="1107">
        <v>3.12</v>
      </c>
      <c r="BH195" s="1069">
        <v>1.0680348771008519</v>
      </c>
      <c r="BI195" s="1069">
        <v>0</v>
      </c>
      <c r="BJ195" s="1069">
        <v>2.09</v>
      </c>
      <c r="BK195" s="1069">
        <v>0</v>
      </c>
      <c r="BL195" s="1108">
        <v>24.28</v>
      </c>
      <c r="BM195" s="421"/>
      <c r="BN195" s="918" t="s">
        <v>1072</v>
      </c>
      <c r="BO195" s="424" t="s">
        <v>1098</v>
      </c>
      <c r="BP195" s="424">
        <v>0.4</v>
      </c>
      <c r="BQ195" s="865" t="s">
        <v>306</v>
      </c>
      <c r="BR195" s="424">
        <v>18.648480157235497</v>
      </c>
      <c r="BS195" s="425">
        <v>0.87803487710085193</v>
      </c>
      <c r="BT195" s="425">
        <v>1.9100402987477878</v>
      </c>
      <c r="BU195" s="426"/>
    </row>
    <row r="196" spans="1:73" ht="14.25">
      <c r="A196" s="1242" t="s">
        <v>1073</v>
      </c>
      <c r="B196" s="1243"/>
      <c r="C196" s="1244"/>
      <c r="D196" s="1061">
        <v>0.4</v>
      </c>
      <c r="E196" s="1062"/>
      <c r="F196" s="1063"/>
      <c r="G196" s="1064" t="s">
        <v>305</v>
      </c>
      <c r="H196" s="1065">
        <v>30.000000000040444</v>
      </c>
      <c r="I196" s="1065">
        <v>1</v>
      </c>
      <c r="J196" s="1065">
        <v>30.000000000040444</v>
      </c>
      <c r="K196" s="1066">
        <v>1.275937157731164</v>
      </c>
      <c r="L196" s="1066">
        <v>0.95813153324968425</v>
      </c>
      <c r="M196" s="1067">
        <v>1.1200000000000001</v>
      </c>
      <c r="N196" s="1068">
        <v>0.04</v>
      </c>
      <c r="O196" s="1068">
        <v>0.1</v>
      </c>
      <c r="P196" s="1067">
        <v>1.2600000000000002</v>
      </c>
      <c r="Q196" s="1067">
        <v>1.08</v>
      </c>
      <c r="R196" s="1069">
        <v>40.82</v>
      </c>
      <c r="S196" s="1069">
        <v>0</v>
      </c>
      <c r="T196" s="1069">
        <v>0</v>
      </c>
      <c r="U196" s="1069">
        <v>0</v>
      </c>
      <c r="V196" s="1069">
        <v>0</v>
      </c>
      <c r="W196" s="1068">
        <v>0</v>
      </c>
      <c r="X196" s="1070">
        <v>0</v>
      </c>
      <c r="Y196" s="1083" t="s">
        <v>1099</v>
      </c>
      <c r="Z196" s="1084">
        <v>1.2</v>
      </c>
      <c r="AA196" s="1085" t="s">
        <v>41</v>
      </c>
      <c r="AB196" s="1086">
        <v>1.2</v>
      </c>
      <c r="AC196" s="1087">
        <v>1.275937157731164</v>
      </c>
      <c r="AD196" s="1088">
        <v>0.04</v>
      </c>
      <c r="AE196" s="1088">
        <v>0.15</v>
      </c>
      <c r="AF196" s="1089">
        <v>1.47</v>
      </c>
      <c r="AG196" s="1089">
        <v>2.2000000000000002</v>
      </c>
      <c r="AH196" s="1088">
        <v>0.92</v>
      </c>
      <c r="AI196" s="1090">
        <v>2.98</v>
      </c>
      <c r="AJ196" s="1090">
        <v>0</v>
      </c>
      <c r="AK196" s="1090">
        <v>0</v>
      </c>
      <c r="AL196" s="1090">
        <v>0</v>
      </c>
      <c r="AM196" s="1090">
        <v>0</v>
      </c>
      <c r="AN196" s="1088">
        <v>0</v>
      </c>
      <c r="AO196" s="1091">
        <v>0</v>
      </c>
      <c r="AP196" s="1242" t="s">
        <v>1073</v>
      </c>
      <c r="AQ196" s="1244">
        <v>0</v>
      </c>
      <c r="AR196" s="1103">
        <v>0.4</v>
      </c>
      <c r="AS196" s="1104"/>
      <c r="AT196" s="1104"/>
      <c r="AU196" s="1105">
        <v>30.000000000040444</v>
      </c>
      <c r="AV196" s="1084">
        <v>1.4</v>
      </c>
      <c r="AW196" s="1085" t="s">
        <v>41</v>
      </c>
      <c r="AX196" s="1086">
        <v>1.4</v>
      </c>
      <c r="AY196" s="1068">
        <v>28.600000000040446</v>
      </c>
      <c r="AZ196" s="1106">
        <v>0.1</v>
      </c>
      <c r="BA196" s="1106"/>
      <c r="BB196" s="1068">
        <v>1.08</v>
      </c>
      <c r="BC196" s="1067">
        <v>5.78</v>
      </c>
      <c r="BD196" s="1107">
        <v>0</v>
      </c>
      <c r="BE196" s="1107"/>
      <c r="BF196" s="1107">
        <v>43.8</v>
      </c>
      <c r="BG196" s="1107">
        <v>5.18</v>
      </c>
      <c r="BH196" s="1069">
        <v>1.465937157731164</v>
      </c>
      <c r="BI196" s="1069">
        <v>0</v>
      </c>
      <c r="BJ196" s="1069">
        <v>2.87</v>
      </c>
      <c r="BK196" s="1069">
        <v>0</v>
      </c>
      <c r="BL196" s="1108">
        <v>29.97</v>
      </c>
      <c r="BM196" s="421"/>
      <c r="BN196" s="918" t="s">
        <v>1073</v>
      </c>
      <c r="BO196" s="424" t="s">
        <v>1099</v>
      </c>
      <c r="BP196" s="424">
        <v>0.4</v>
      </c>
      <c r="BQ196" s="865" t="s">
        <v>305</v>
      </c>
      <c r="BR196" s="424">
        <v>30.000000000040444</v>
      </c>
      <c r="BS196" s="425">
        <v>1.275937157731164</v>
      </c>
      <c r="BT196" s="425">
        <v>0.95813153324968425</v>
      </c>
      <c r="BU196" s="426"/>
    </row>
    <row r="197" spans="1:73" ht="14.25">
      <c r="A197" s="1242" t="s">
        <v>1074</v>
      </c>
      <c r="B197" s="1243"/>
      <c r="C197" s="1244"/>
      <c r="D197" s="1061">
        <v>0.4</v>
      </c>
      <c r="E197" s="1062"/>
      <c r="F197" s="1063"/>
      <c r="G197" s="1064" t="s">
        <v>305</v>
      </c>
      <c r="H197" s="1065">
        <v>30.000000000023359</v>
      </c>
      <c r="I197" s="1065">
        <v>1</v>
      </c>
      <c r="J197" s="1065">
        <v>30.000000000023359</v>
      </c>
      <c r="K197" s="1066">
        <v>1.1981315332496365</v>
      </c>
      <c r="L197" s="1066">
        <v>0.93792821072557331</v>
      </c>
      <c r="M197" s="1067">
        <v>1.07</v>
      </c>
      <c r="N197" s="1068">
        <v>0.04</v>
      </c>
      <c r="O197" s="1068">
        <v>0.1</v>
      </c>
      <c r="P197" s="1067">
        <v>1.2100000000000002</v>
      </c>
      <c r="Q197" s="1067">
        <v>1.08</v>
      </c>
      <c r="R197" s="1069">
        <v>39.200000000000003</v>
      </c>
      <c r="S197" s="1069">
        <v>0</v>
      </c>
      <c r="T197" s="1069">
        <v>0</v>
      </c>
      <c r="U197" s="1069">
        <v>0</v>
      </c>
      <c r="V197" s="1069">
        <v>0</v>
      </c>
      <c r="W197" s="1068">
        <v>0</v>
      </c>
      <c r="X197" s="1070">
        <v>0</v>
      </c>
      <c r="Y197" s="1083" t="s">
        <v>1099</v>
      </c>
      <c r="Z197" s="1084">
        <v>1.2</v>
      </c>
      <c r="AA197" s="1085" t="s">
        <v>41</v>
      </c>
      <c r="AB197" s="1086">
        <v>1.2</v>
      </c>
      <c r="AC197" s="1087">
        <v>1.1981315332496365</v>
      </c>
      <c r="AD197" s="1088">
        <v>0.04</v>
      </c>
      <c r="AE197" s="1088">
        <v>0.15</v>
      </c>
      <c r="AF197" s="1089">
        <v>1.39</v>
      </c>
      <c r="AG197" s="1089">
        <v>2.2000000000000002</v>
      </c>
      <c r="AH197" s="1088">
        <v>0.92</v>
      </c>
      <c r="AI197" s="1090">
        <v>2.81</v>
      </c>
      <c r="AJ197" s="1090">
        <v>0</v>
      </c>
      <c r="AK197" s="1090">
        <v>0</v>
      </c>
      <c r="AL197" s="1090">
        <v>0</v>
      </c>
      <c r="AM197" s="1090">
        <v>0</v>
      </c>
      <c r="AN197" s="1088">
        <v>0</v>
      </c>
      <c r="AO197" s="1091">
        <v>0</v>
      </c>
      <c r="AP197" s="1242" t="s">
        <v>1074</v>
      </c>
      <c r="AQ197" s="1244">
        <v>0</v>
      </c>
      <c r="AR197" s="1103">
        <v>0.4</v>
      </c>
      <c r="AS197" s="1104"/>
      <c r="AT197" s="1104"/>
      <c r="AU197" s="1105">
        <v>30.000000000023359</v>
      </c>
      <c r="AV197" s="1084">
        <v>1.4</v>
      </c>
      <c r="AW197" s="1085" t="s">
        <v>41</v>
      </c>
      <c r="AX197" s="1086">
        <v>1.4</v>
      </c>
      <c r="AY197" s="1068">
        <v>28.600000000023361</v>
      </c>
      <c r="AZ197" s="1106">
        <v>0.1</v>
      </c>
      <c r="BA197" s="1106"/>
      <c r="BB197" s="1068">
        <v>1.08</v>
      </c>
      <c r="BC197" s="1067">
        <v>5.78</v>
      </c>
      <c r="BD197" s="1107">
        <v>0</v>
      </c>
      <c r="BE197" s="1107"/>
      <c r="BF197" s="1107">
        <v>42.010000000000005</v>
      </c>
      <c r="BG197" s="1107">
        <v>5.18</v>
      </c>
      <c r="BH197" s="1069">
        <v>1.3881315332496365</v>
      </c>
      <c r="BI197" s="1069">
        <v>0</v>
      </c>
      <c r="BJ197" s="1069">
        <v>2.72</v>
      </c>
      <c r="BK197" s="1069">
        <v>0</v>
      </c>
      <c r="BL197" s="1108">
        <v>28.33</v>
      </c>
      <c r="BM197" s="421"/>
      <c r="BN197" s="918" t="s">
        <v>1074</v>
      </c>
      <c r="BO197" s="424" t="s">
        <v>1099</v>
      </c>
      <c r="BP197" s="424">
        <v>0.4</v>
      </c>
      <c r="BQ197" s="865" t="s">
        <v>305</v>
      </c>
      <c r="BR197" s="424">
        <v>30.000000000023359</v>
      </c>
      <c r="BS197" s="425">
        <v>1.1981315332496365</v>
      </c>
      <c r="BT197" s="425">
        <v>0.93792821072557331</v>
      </c>
      <c r="BU197" s="426"/>
    </row>
    <row r="198" spans="1:73" ht="14.25">
      <c r="A198" s="1242" t="s">
        <v>1075</v>
      </c>
      <c r="B198" s="1243"/>
      <c r="C198" s="1244"/>
      <c r="D198" s="1061">
        <v>0.4</v>
      </c>
      <c r="E198" s="1062"/>
      <c r="F198" s="1063"/>
      <c r="G198" s="1064" t="s">
        <v>305</v>
      </c>
      <c r="H198" s="1065">
        <v>24.450375197230446</v>
      </c>
      <c r="I198" s="1065">
        <v>1</v>
      </c>
      <c r="J198" s="1065">
        <v>24.450375197230446</v>
      </c>
      <c r="K198" s="1066">
        <v>0.94792821072564948</v>
      </c>
      <c r="L198" s="1066">
        <v>0.90045890717834709</v>
      </c>
      <c r="M198" s="1067">
        <v>0.92</v>
      </c>
      <c r="N198" s="1068">
        <v>0.04</v>
      </c>
      <c r="O198" s="1068">
        <v>0.1</v>
      </c>
      <c r="P198" s="1067">
        <v>1.06</v>
      </c>
      <c r="Q198" s="1067">
        <v>1.08</v>
      </c>
      <c r="R198" s="1069">
        <v>27.99</v>
      </c>
      <c r="S198" s="1069">
        <v>0</v>
      </c>
      <c r="T198" s="1069">
        <v>0</v>
      </c>
      <c r="U198" s="1069">
        <v>0</v>
      </c>
      <c r="V198" s="1069">
        <v>0</v>
      </c>
      <c r="W198" s="1068">
        <v>0</v>
      </c>
      <c r="X198" s="1070">
        <v>0</v>
      </c>
      <c r="Y198" s="1083" t="s">
        <v>1099</v>
      </c>
      <c r="Z198" s="1084">
        <v>1.2</v>
      </c>
      <c r="AA198" s="1085" t="s">
        <v>41</v>
      </c>
      <c r="AB198" s="1086">
        <v>1.2</v>
      </c>
      <c r="AC198" s="1087">
        <v>0.94792821072564948</v>
      </c>
      <c r="AD198" s="1088">
        <v>0.04</v>
      </c>
      <c r="AE198" s="1088">
        <v>0.15</v>
      </c>
      <c r="AF198" s="1089">
        <v>1.1399999999999999</v>
      </c>
      <c r="AG198" s="1089">
        <v>2.2000000000000002</v>
      </c>
      <c r="AH198" s="1088">
        <v>0.92</v>
      </c>
      <c r="AI198" s="1090">
        <v>2.31</v>
      </c>
      <c r="AJ198" s="1090">
        <v>0</v>
      </c>
      <c r="AK198" s="1090">
        <v>0</v>
      </c>
      <c r="AL198" s="1090">
        <v>0</v>
      </c>
      <c r="AM198" s="1090">
        <v>0</v>
      </c>
      <c r="AN198" s="1088">
        <v>0</v>
      </c>
      <c r="AO198" s="1091">
        <v>0</v>
      </c>
      <c r="AP198" s="1242" t="s">
        <v>1075</v>
      </c>
      <c r="AQ198" s="1244">
        <v>0</v>
      </c>
      <c r="AR198" s="1103">
        <v>0.4</v>
      </c>
      <c r="AS198" s="1104"/>
      <c r="AT198" s="1104"/>
      <c r="AU198" s="1105">
        <v>24.450375197230446</v>
      </c>
      <c r="AV198" s="1084">
        <v>1.4</v>
      </c>
      <c r="AW198" s="1085" t="s">
        <v>41</v>
      </c>
      <c r="AX198" s="1086">
        <v>1.4</v>
      </c>
      <c r="AY198" s="1068">
        <v>23.050375197230448</v>
      </c>
      <c r="AZ198" s="1106">
        <v>0.1</v>
      </c>
      <c r="BA198" s="1106"/>
      <c r="BB198" s="1068">
        <v>1.08</v>
      </c>
      <c r="BC198" s="1067">
        <v>4.66</v>
      </c>
      <c r="BD198" s="1107">
        <v>0</v>
      </c>
      <c r="BE198" s="1107"/>
      <c r="BF198" s="1107">
        <v>30.299999999999997</v>
      </c>
      <c r="BG198" s="1107">
        <v>4.17</v>
      </c>
      <c r="BH198" s="1069">
        <v>1.1379282107256494</v>
      </c>
      <c r="BI198" s="1069">
        <v>0</v>
      </c>
      <c r="BJ198" s="1069">
        <v>2.23</v>
      </c>
      <c r="BK198" s="1069">
        <v>0</v>
      </c>
      <c r="BL198" s="1108">
        <v>19.239999999999998</v>
      </c>
      <c r="BM198" s="421"/>
      <c r="BN198" s="918" t="s">
        <v>1075</v>
      </c>
      <c r="BO198" s="424" t="s">
        <v>1099</v>
      </c>
      <c r="BP198" s="424">
        <v>0.4</v>
      </c>
      <c r="BQ198" s="865" t="s">
        <v>305</v>
      </c>
      <c r="BR198" s="424">
        <v>24.450375197230446</v>
      </c>
      <c r="BS198" s="425">
        <v>0.94792821072564948</v>
      </c>
      <c r="BT198" s="425">
        <v>0.90045890717834709</v>
      </c>
      <c r="BU198" s="426"/>
    </row>
    <row r="199" spans="1:73" ht="14.25">
      <c r="A199" s="1242" t="s">
        <v>1076</v>
      </c>
      <c r="B199" s="1243"/>
      <c r="C199" s="1244"/>
      <c r="D199" s="1061">
        <v>0.4</v>
      </c>
      <c r="E199" s="1062"/>
      <c r="F199" s="1063"/>
      <c r="G199" s="1064" t="s">
        <v>305</v>
      </c>
      <c r="H199" s="1065">
        <v>38.963427160473472</v>
      </c>
      <c r="I199" s="1065">
        <v>1</v>
      </c>
      <c r="J199" s="1065">
        <v>38.963427160473472</v>
      </c>
      <c r="K199" s="1066">
        <v>1.7498724652118511</v>
      </c>
      <c r="L199" s="1066">
        <v>0.84768786014020492</v>
      </c>
      <c r="M199" s="1067">
        <v>1.3</v>
      </c>
      <c r="N199" s="1068">
        <v>0.04</v>
      </c>
      <c r="O199" s="1068">
        <v>0.1</v>
      </c>
      <c r="P199" s="1067">
        <v>1.4400000000000002</v>
      </c>
      <c r="Q199" s="1067">
        <v>1.08</v>
      </c>
      <c r="R199" s="1069">
        <v>60.6</v>
      </c>
      <c r="S199" s="1069">
        <v>0</v>
      </c>
      <c r="T199" s="1069">
        <v>0</v>
      </c>
      <c r="U199" s="1069">
        <v>0</v>
      </c>
      <c r="V199" s="1069">
        <v>0</v>
      </c>
      <c r="W199" s="1068">
        <v>0</v>
      </c>
      <c r="X199" s="1070">
        <v>0</v>
      </c>
      <c r="Y199" s="1083" t="s">
        <v>1099</v>
      </c>
      <c r="Z199" s="1084">
        <v>1.2</v>
      </c>
      <c r="AA199" s="1085" t="s">
        <v>41</v>
      </c>
      <c r="AB199" s="1086">
        <v>1.2</v>
      </c>
      <c r="AC199" s="1087">
        <v>1.7498724652118511</v>
      </c>
      <c r="AD199" s="1088">
        <v>0.04</v>
      </c>
      <c r="AE199" s="1088">
        <v>0.15</v>
      </c>
      <c r="AF199" s="1089">
        <v>1.94</v>
      </c>
      <c r="AG199" s="1089">
        <v>2.2000000000000002</v>
      </c>
      <c r="AH199" s="1088">
        <v>0.92</v>
      </c>
      <c r="AI199" s="1090">
        <v>0</v>
      </c>
      <c r="AJ199" s="1090">
        <v>3.04</v>
      </c>
      <c r="AK199" s="1090">
        <v>0.89</v>
      </c>
      <c r="AL199" s="1090">
        <v>0</v>
      </c>
      <c r="AM199" s="1090">
        <v>0</v>
      </c>
      <c r="AN199" s="1088">
        <v>17.96</v>
      </c>
      <c r="AO199" s="1091">
        <v>0</v>
      </c>
      <c r="AP199" s="1242" t="s">
        <v>1076</v>
      </c>
      <c r="AQ199" s="1244">
        <v>0</v>
      </c>
      <c r="AR199" s="1103">
        <v>0.4</v>
      </c>
      <c r="AS199" s="1104"/>
      <c r="AT199" s="1104"/>
      <c r="AU199" s="1105">
        <v>38.963427160473472</v>
      </c>
      <c r="AV199" s="1084">
        <v>1.4</v>
      </c>
      <c r="AW199" s="1085" t="s">
        <v>41</v>
      </c>
      <c r="AX199" s="1086">
        <v>1.4</v>
      </c>
      <c r="AY199" s="1068">
        <v>37.563427160473474</v>
      </c>
      <c r="AZ199" s="1106">
        <v>0.1</v>
      </c>
      <c r="BA199" s="1106"/>
      <c r="BB199" s="1068">
        <v>1.08</v>
      </c>
      <c r="BC199" s="1067">
        <v>7.6</v>
      </c>
      <c r="BD199" s="1107">
        <v>0</v>
      </c>
      <c r="BE199" s="1107"/>
      <c r="BF199" s="1107">
        <v>64.53</v>
      </c>
      <c r="BG199" s="1107">
        <v>6.8</v>
      </c>
      <c r="BH199" s="1069">
        <v>1.9398724652118511</v>
      </c>
      <c r="BI199" s="1069">
        <v>0</v>
      </c>
      <c r="BJ199" s="1069">
        <v>3.8</v>
      </c>
      <c r="BK199" s="1069">
        <v>0</v>
      </c>
      <c r="BL199" s="1108">
        <v>46.33</v>
      </c>
      <c r="BM199" s="421"/>
      <c r="BN199" s="918" t="s">
        <v>1076</v>
      </c>
      <c r="BO199" s="424" t="s">
        <v>1099</v>
      </c>
      <c r="BP199" s="424">
        <v>0.4</v>
      </c>
      <c r="BQ199" s="865" t="s">
        <v>305</v>
      </c>
      <c r="BR199" s="424">
        <v>38.963427160473472</v>
      </c>
      <c r="BS199" s="425">
        <v>1.7498724652118511</v>
      </c>
      <c r="BT199" s="425">
        <v>0.84768786014020492</v>
      </c>
      <c r="BU199" s="426"/>
    </row>
    <row r="200" spans="1:73" ht="14.25">
      <c r="A200" s="1242" t="s">
        <v>1077</v>
      </c>
      <c r="B200" s="1243"/>
      <c r="C200" s="1244"/>
      <c r="D200" s="1061">
        <v>0.4</v>
      </c>
      <c r="E200" s="1062"/>
      <c r="F200" s="1063"/>
      <c r="G200" s="1064" t="s">
        <v>306</v>
      </c>
      <c r="H200" s="1065">
        <v>19.999999999928004</v>
      </c>
      <c r="I200" s="1065">
        <v>1</v>
      </c>
      <c r="J200" s="1065">
        <v>19.999999999928004</v>
      </c>
      <c r="K200" s="1066">
        <v>1.9350402987477509</v>
      </c>
      <c r="L200" s="1066">
        <v>1.9811749839533803</v>
      </c>
      <c r="M200" s="1067">
        <v>1.96</v>
      </c>
      <c r="N200" s="1068">
        <v>0.04</v>
      </c>
      <c r="O200" s="1068">
        <v>0.1</v>
      </c>
      <c r="P200" s="1067">
        <v>2.1</v>
      </c>
      <c r="Q200" s="1067">
        <v>1.1800000000000002</v>
      </c>
      <c r="R200" s="1069">
        <v>0</v>
      </c>
      <c r="S200" s="1069">
        <v>35.4</v>
      </c>
      <c r="T200" s="1069">
        <v>14.16</v>
      </c>
      <c r="U200" s="1069">
        <v>0</v>
      </c>
      <c r="V200" s="1069">
        <v>0</v>
      </c>
      <c r="W200" s="1068">
        <v>104</v>
      </c>
      <c r="X200" s="1070">
        <v>0</v>
      </c>
      <c r="Y200" s="1083" t="s">
        <v>1099</v>
      </c>
      <c r="Z200" s="1084">
        <v>1.2</v>
      </c>
      <c r="AA200" s="1085" t="s">
        <v>41</v>
      </c>
      <c r="AB200" s="1086">
        <v>1.2</v>
      </c>
      <c r="AC200" s="1087">
        <v>1.9350402987477509</v>
      </c>
      <c r="AD200" s="1088">
        <v>0.04</v>
      </c>
      <c r="AE200" s="1088">
        <v>0.15</v>
      </c>
      <c r="AF200" s="1089">
        <v>2.13</v>
      </c>
      <c r="AG200" s="1089">
        <v>2.2000000000000002</v>
      </c>
      <c r="AH200" s="1088">
        <v>0.92</v>
      </c>
      <c r="AI200" s="1090">
        <v>0</v>
      </c>
      <c r="AJ200" s="1090">
        <v>3.04</v>
      </c>
      <c r="AK200" s="1090">
        <v>1.28</v>
      </c>
      <c r="AL200" s="1090">
        <v>0</v>
      </c>
      <c r="AM200" s="1090">
        <v>0</v>
      </c>
      <c r="AN200" s="1088">
        <v>19.36</v>
      </c>
      <c r="AO200" s="1091">
        <v>0</v>
      </c>
      <c r="AP200" s="1242" t="s">
        <v>1077</v>
      </c>
      <c r="AQ200" s="1244">
        <v>0</v>
      </c>
      <c r="AR200" s="1103">
        <v>0.4</v>
      </c>
      <c r="AS200" s="1104"/>
      <c r="AT200" s="1104"/>
      <c r="AU200" s="1105">
        <v>19.999999999928004</v>
      </c>
      <c r="AV200" s="1084">
        <v>1.4</v>
      </c>
      <c r="AW200" s="1085" t="s">
        <v>41</v>
      </c>
      <c r="AX200" s="1086">
        <v>1.4</v>
      </c>
      <c r="AY200" s="1068">
        <v>18.599999999928006</v>
      </c>
      <c r="AZ200" s="1106">
        <v>0.1</v>
      </c>
      <c r="BA200" s="1106"/>
      <c r="BB200" s="1068">
        <v>1.1800000000000002</v>
      </c>
      <c r="BC200" s="1067">
        <v>4.17</v>
      </c>
      <c r="BD200" s="1107">
        <v>0</v>
      </c>
      <c r="BE200" s="1107"/>
      <c r="BF200" s="1107">
        <v>53.88</v>
      </c>
      <c r="BG200" s="1107">
        <v>3.37</v>
      </c>
      <c r="BH200" s="1069">
        <v>2.1250402987477508</v>
      </c>
      <c r="BI200" s="1069">
        <v>0</v>
      </c>
      <c r="BJ200" s="1069">
        <v>4.17</v>
      </c>
      <c r="BK200" s="1069">
        <v>0</v>
      </c>
      <c r="BL200" s="1108">
        <v>42.17</v>
      </c>
      <c r="BM200" s="421"/>
      <c r="BN200" s="918" t="s">
        <v>1077</v>
      </c>
      <c r="BO200" s="424" t="s">
        <v>1099</v>
      </c>
      <c r="BP200" s="424">
        <v>0.4</v>
      </c>
      <c r="BQ200" s="865" t="s">
        <v>306</v>
      </c>
      <c r="BR200" s="424">
        <v>19.999999999928004</v>
      </c>
      <c r="BS200" s="425">
        <v>1.9350402987477509</v>
      </c>
      <c r="BT200" s="425">
        <v>1.9811749839533803</v>
      </c>
      <c r="BU200" s="426"/>
    </row>
    <row r="201" spans="1:73" ht="14.25">
      <c r="A201" s="1242" t="s">
        <v>1078</v>
      </c>
      <c r="B201" s="1243"/>
      <c r="C201" s="1244"/>
      <c r="D201" s="1061">
        <v>0.6</v>
      </c>
      <c r="E201" s="1062"/>
      <c r="F201" s="1063"/>
      <c r="G201" s="1064" t="s">
        <v>306</v>
      </c>
      <c r="H201" s="1065">
        <v>20.000000000235811</v>
      </c>
      <c r="I201" s="1065">
        <v>1</v>
      </c>
      <c r="J201" s="1065">
        <v>20.000000000235811</v>
      </c>
      <c r="K201" s="1066">
        <v>3.9811749839533803</v>
      </c>
      <c r="L201" s="1066">
        <v>1.3725720517062783</v>
      </c>
      <c r="M201" s="1067">
        <v>2.68</v>
      </c>
      <c r="N201" s="1068">
        <v>0.06</v>
      </c>
      <c r="O201" s="1068">
        <v>0.12</v>
      </c>
      <c r="P201" s="1067">
        <v>2.8600000000000003</v>
      </c>
      <c r="Q201" s="1067">
        <v>1.42</v>
      </c>
      <c r="R201" s="1069">
        <v>0</v>
      </c>
      <c r="S201" s="1069">
        <v>42.6</v>
      </c>
      <c r="T201" s="1069">
        <v>38.619999999999997</v>
      </c>
      <c r="U201" s="1069">
        <v>0</v>
      </c>
      <c r="V201" s="1069">
        <v>0</v>
      </c>
      <c r="W201" s="1068">
        <v>134.4</v>
      </c>
      <c r="X201" s="1070">
        <v>0</v>
      </c>
      <c r="Y201" s="1083" t="s">
        <v>1100</v>
      </c>
      <c r="Z201" s="1084">
        <v>1.2</v>
      </c>
      <c r="AA201" s="1085" t="s">
        <v>41</v>
      </c>
      <c r="AB201" s="1086">
        <v>1.2</v>
      </c>
      <c r="AC201" s="1087">
        <v>3.9811749839533803</v>
      </c>
      <c r="AD201" s="1088">
        <v>0.06</v>
      </c>
      <c r="AE201" s="1088">
        <v>0.15</v>
      </c>
      <c r="AF201" s="1089">
        <v>4.1900000000000004</v>
      </c>
      <c r="AG201" s="1089">
        <v>2.4000000000000004</v>
      </c>
      <c r="AH201" s="1088">
        <v>0.68</v>
      </c>
      <c r="AI201" s="1090">
        <v>0</v>
      </c>
      <c r="AJ201" s="1090">
        <v>2.4500000000000002</v>
      </c>
      <c r="AK201" s="1090">
        <v>2.4500000000000002</v>
      </c>
      <c r="AL201" s="1090">
        <v>1.94</v>
      </c>
      <c r="AM201" s="1090">
        <v>0</v>
      </c>
      <c r="AN201" s="1088">
        <v>0</v>
      </c>
      <c r="AO201" s="1091">
        <v>25.51</v>
      </c>
      <c r="AP201" s="1242" t="s">
        <v>1078</v>
      </c>
      <c r="AQ201" s="1244">
        <v>0</v>
      </c>
      <c r="AR201" s="1103">
        <v>0.6</v>
      </c>
      <c r="AS201" s="1104"/>
      <c r="AT201" s="1104"/>
      <c r="AU201" s="1105">
        <v>20.000000000235811</v>
      </c>
      <c r="AV201" s="1084">
        <v>1.4</v>
      </c>
      <c r="AW201" s="1085" t="s">
        <v>41</v>
      </c>
      <c r="AX201" s="1086">
        <v>1.4</v>
      </c>
      <c r="AY201" s="1068">
        <v>18.600000000235813</v>
      </c>
      <c r="AZ201" s="1106">
        <v>0.12</v>
      </c>
      <c r="BA201" s="1106"/>
      <c r="BB201" s="1068">
        <v>1.42</v>
      </c>
      <c r="BC201" s="1067">
        <v>6.44</v>
      </c>
      <c r="BD201" s="1107">
        <v>0</v>
      </c>
      <c r="BE201" s="1107"/>
      <c r="BF201" s="1107">
        <v>88.06</v>
      </c>
      <c r="BG201" s="1107">
        <v>7.57</v>
      </c>
      <c r="BH201" s="1069">
        <v>3.39117498395338</v>
      </c>
      <c r="BI201" s="1069">
        <v>0.85</v>
      </c>
      <c r="BJ201" s="1069">
        <v>6.65</v>
      </c>
      <c r="BK201" s="1069">
        <v>0.54</v>
      </c>
      <c r="BL201" s="1108">
        <v>66.86</v>
      </c>
      <c r="BM201" s="421"/>
      <c r="BN201" s="918" t="s">
        <v>1078</v>
      </c>
      <c r="BO201" s="424" t="s">
        <v>1100</v>
      </c>
      <c r="BP201" s="424">
        <v>0.6</v>
      </c>
      <c r="BQ201" s="865" t="s">
        <v>306</v>
      </c>
      <c r="BR201" s="424">
        <v>20.000000000235811</v>
      </c>
      <c r="BS201" s="425">
        <v>3.9811749839533803</v>
      </c>
      <c r="BT201" s="425">
        <v>1.3725720517062783</v>
      </c>
      <c r="BU201" s="426"/>
    </row>
    <row r="202" spans="1:73" ht="14.25">
      <c r="A202" s="1242" t="s">
        <v>1079</v>
      </c>
      <c r="B202" s="1243"/>
      <c r="C202" s="1244"/>
      <c r="D202" s="1061">
        <v>0.6</v>
      </c>
      <c r="E202" s="1062"/>
      <c r="F202" s="1063"/>
      <c r="G202" s="1064" t="s">
        <v>306</v>
      </c>
      <c r="H202" s="1065">
        <v>19.998868429366887</v>
      </c>
      <c r="I202" s="1065">
        <v>1</v>
      </c>
      <c r="J202" s="1065">
        <v>19.998868429366887</v>
      </c>
      <c r="K202" s="1066">
        <v>3.3725720517062783</v>
      </c>
      <c r="L202" s="1066">
        <v>1.0649999999999977</v>
      </c>
      <c r="M202" s="1067">
        <v>2.2200000000000002</v>
      </c>
      <c r="N202" s="1068">
        <v>0.06</v>
      </c>
      <c r="O202" s="1068">
        <v>0.12</v>
      </c>
      <c r="P202" s="1067">
        <v>2.4000000000000004</v>
      </c>
      <c r="Q202" s="1067">
        <v>1.42</v>
      </c>
      <c r="R202" s="1069">
        <v>0</v>
      </c>
      <c r="S202" s="1069">
        <v>42.6</v>
      </c>
      <c r="T202" s="1069">
        <v>25.56</v>
      </c>
      <c r="U202" s="1069">
        <v>0</v>
      </c>
      <c r="V202" s="1069">
        <v>0</v>
      </c>
      <c r="W202" s="1068">
        <v>115.99</v>
      </c>
      <c r="X202" s="1070">
        <v>0</v>
      </c>
      <c r="Y202" s="1083" t="s">
        <v>1101</v>
      </c>
      <c r="Z202" s="1084">
        <v>1.2</v>
      </c>
      <c r="AA202" s="1085" t="s">
        <v>41</v>
      </c>
      <c r="AB202" s="1086">
        <v>1.2</v>
      </c>
      <c r="AC202" s="1087">
        <v>3.3725720517062783</v>
      </c>
      <c r="AD202" s="1088">
        <v>0.06</v>
      </c>
      <c r="AE202" s="1088">
        <v>0.15</v>
      </c>
      <c r="AF202" s="1089">
        <v>3.58</v>
      </c>
      <c r="AG202" s="1089">
        <v>2.4000000000000004</v>
      </c>
      <c r="AH202" s="1088">
        <v>0.68</v>
      </c>
      <c r="AI202" s="1090">
        <v>0</v>
      </c>
      <c r="AJ202" s="1090">
        <v>2.4500000000000002</v>
      </c>
      <c r="AK202" s="1090">
        <v>2.4500000000000002</v>
      </c>
      <c r="AL202" s="1090">
        <v>0.95</v>
      </c>
      <c r="AM202" s="1090">
        <v>0</v>
      </c>
      <c r="AN202" s="1088">
        <v>22.2</v>
      </c>
      <c r="AO202" s="1091">
        <v>0</v>
      </c>
      <c r="AP202" s="1242" t="s">
        <v>1079</v>
      </c>
      <c r="AQ202" s="1244">
        <v>0</v>
      </c>
      <c r="AR202" s="1103">
        <v>0.6</v>
      </c>
      <c r="AS202" s="1104"/>
      <c r="AT202" s="1104"/>
      <c r="AU202" s="1105">
        <v>19.998868429366887</v>
      </c>
      <c r="AV202" s="1084">
        <v>1.4</v>
      </c>
      <c r="AW202" s="1085" t="s">
        <v>41</v>
      </c>
      <c r="AX202" s="1086">
        <v>1.4</v>
      </c>
      <c r="AY202" s="1068">
        <v>18.598868429366888</v>
      </c>
      <c r="AZ202" s="1106">
        <v>0.12</v>
      </c>
      <c r="BA202" s="1106"/>
      <c r="BB202" s="1068">
        <v>1.42</v>
      </c>
      <c r="BC202" s="1067">
        <v>6.44</v>
      </c>
      <c r="BD202" s="1107">
        <v>0</v>
      </c>
      <c r="BE202" s="1107"/>
      <c r="BF202" s="1107">
        <v>74.010000000000005</v>
      </c>
      <c r="BG202" s="1107">
        <v>7.57</v>
      </c>
      <c r="BH202" s="1069">
        <v>2.7825720517062784</v>
      </c>
      <c r="BI202" s="1069">
        <v>0.85</v>
      </c>
      <c r="BJ202" s="1069">
        <v>5.45</v>
      </c>
      <c r="BK202" s="1069">
        <v>0.54</v>
      </c>
      <c r="BL202" s="1108">
        <v>54.01</v>
      </c>
      <c r="BM202" s="421"/>
      <c r="BN202" s="918" t="s">
        <v>1079</v>
      </c>
      <c r="BO202" s="424" t="s">
        <v>1101</v>
      </c>
      <c r="BP202" s="424">
        <v>0.6</v>
      </c>
      <c r="BQ202" s="865" t="s">
        <v>306</v>
      </c>
      <c r="BR202" s="424">
        <v>19.998868429366887</v>
      </c>
      <c r="BS202" s="425">
        <v>3.3725720517062783</v>
      </c>
      <c r="BT202" s="425">
        <v>1.0649999999999977</v>
      </c>
      <c r="BU202" s="426"/>
    </row>
    <row r="203" spans="1:73" ht="14.25">
      <c r="A203" s="1242" t="s">
        <v>1080</v>
      </c>
      <c r="B203" s="1243"/>
      <c r="C203" s="1244"/>
      <c r="D203" s="1061">
        <v>0.6</v>
      </c>
      <c r="E203" s="1062"/>
      <c r="F203" s="1063"/>
      <c r="G203" s="1064" t="s">
        <v>306</v>
      </c>
      <c r="H203" s="1065">
        <v>12.722439003621275</v>
      </c>
      <c r="I203" s="1065">
        <v>1</v>
      </c>
      <c r="J203" s="1065">
        <v>12.722439003621275</v>
      </c>
      <c r="K203" s="1066">
        <v>1.8834450238639988</v>
      </c>
      <c r="L203" s="1066">
        <v>1.090691567149122</v>
      </c>
      <c r="M203" s="1067">
        <v>1.49</v>
      </c>
      <c r="N203" s="1068">
        <v>0.06</v>
      </c>
      <c r="O203" s="1068">
        <v>0.12</v>
      </c>
      <c r="P203" s="1067">
        <v>1.67</v>
      </c>
      <c r="Q203" s="1067">
        <v>1.3199999999999998</v>
      </c>
      <c r="R203" s="1069">
        <v>0</v>
      </c>
      <c r="S203" s="1069">
        <v>25.19</v>
      </c>
      <c r="T203" s="1069">
        <v>2.85</v>
      </c>
      <c r="U203" s="1069">
        <v>0</v>
      </c>
      <c r="V203" s="1069">
        <v>0</v>
      </c>
      <c r="W203" s="1068">
        <v>55.22</v>
      </c>
      <c r="X203" s="1070">
        <v>0</v>
      </c>
      <c r="Y203" s="1083" t="s">
        <v>1102</v>
      </c>
      <c r="Z203" s="1084">
        <v>1.2</v>
      </c>
      <c r="AA203" s="1085" t="s">
        <v>41</v>
      </c>
      <c r="AB203" s="1086">
        <v>1.2</v>
      </c>
      <c r="AC203" s="1087">
        <v>1.8834450238639988</v>
      </c>
      <c r="AD203" s="1088">
        <v>0.06</v>
      </c>
      <c r="AE203" s="1088">
        <v>0.15</v>
      </c>
      <c r="AF203" s="1089">
        <v>2.09</v>
      </c>
      <c r="AG203" s="1089">
        <v>2.2000000000000002</v>
      </c>
      <c r="AH203" s="1088">
        <v>0.68</v>
      </c>
      <c r="AI203" s="1090">
        <v>0</v>
      </c>
      <c r="AJ203" s="1090">
        <v>2.2400000000000002</v>
      </c>
      <c r="AK203" s="1090">
        <v>0.88</v>
      </c>
      <c r="AL203" s="1090">
        <v>0</v>
      </c>
      <c r="AM203" s="1090">
        <v>0</v>
      </c>
      <c r="AN203" s="1088">
        <v>14.09</v>
      </c>
      <c r="AO203" s="1091">
        <v>0</v>
      </c>
      <c r="AP203" s="1242" t="s">
        <v>1080</v>
      </c>
      <c r="AQ203" s="1244">
        <v>0</v>
      </c>
      <c r="AR203" s="1103">
        <v>0.6</v>
      </c>
      <c r="AS203" s="1104"/>
      <c r="AT203" s="1104"/>
      <c r="AU203" s="1105">
        <v>12.722439003621275</v>
      </c>
      <c r="AV203" s="1084">
        <v>1.4</v>
      </c>
      <c r="AW203" s="1085" t="s">
        <v>41</v>
      </c>
      <c r="AX203" s="1086">
        <v>1.4</v>
      </c>
      <c r="AY203" s="1068">
        <v>11.322439003621275</v>
      </c>
      <c r="AZ203" s="1106">
        <v>0.12</v>
      </c>
      <c r="BA203" s="1106"/>
      <c r="BB203" s="1068">
        <v>1.3199999999999998</v>
      </c>
      <c r="BC203" s="1067">
        <v>3.58</v>
      </c>
      <c r="BD203" s="1107">
        <v>0</v>
      </c>
      <c r="BE203" s="1107"/>
      <c r="BF203" s="1107">
        <v>31.16</v>
      </c>
      <c r="BG203" s="1107">
        <v>4.6100000000000003</v>
      </c>
      <c r="BH203" s="1069">
        <v>2.0934450238639988</v>
      </c>
      <c r="BI203" s="1069">
        <v>0</v>
      </c>
      <c r="BJ203" s="1069">
        <v>4.0999999999999996</v>
      </c>
      <c r="BK203" s="1069">
        <v>0</v>
      </c>
      <c r="BL203" s="1108">
        <v>18.87</v>
      </c>
      <c r="BM203" s="421"/>
      <c r="BN203" s="918" t="s">
        <v>1080</v>
      </c>
      <c r="BO203" s="424" t="s">
        <v>1102</v>
      </c>
      <c r="BP203" s="424">
        <v>0.6</v>
      </c>
      <c r="BQ203" s="865" t="s">
        <v>306</v>
      </c>
      <c r="BR203" s="424">
        <v>12.722439003621275</v>
      </c>
      <c r="BS203" s="425">
        <v>1.8834450238639988</v>
      </c>
      <c r="BT203" s="425">
        <v>1.090691567149122</v>
      </c>
      <c r="BU203" s="426"/>
    </row>
    <row r="204" spans="1:73" ht="14.25">
      <c r="A204" s="1242" t="s">
        <v>1081</v>
      </c>
      <c r="B204" s="1243"/>
      <c r="C204" s="1244"/>
      <c r="D204" s="1061">
        <v>0.4</v>
      </c>
      <c r="E204" s="1062"/>
      <c r="F204" s="1063"/>
      <c r="G204" s="1064" t="s">
        <v>305</v>
      </c>
      <c r="H204" s="1065">
        <v>25.000000000001922</v>
      </c>
      <c r="I204" s="1065">
        <v>1</v>
      </c>
      <c r="J204" s="1065">
        <v>25.000000000001922</v>
      </c>
      <c r="K204" s="1066">
        <v>1.6366596086741509</v>
      </c>
      <c r="L204" s="1066">
        <v>1.1308298043369476</v>
      </c>
      <c r="M204" s="1067">
        <v>1.38</v>
      </c>
      <c r="N204" s="1068">
        <v>0.04</v>
      </c>
      <c r="O204" s="1068">
        <v>0.1</v>
      </c>
      <c r="P204" s="1067">
        <v>1.52</v>
      </c>
      <c r="Q204" s="1067">
        <v>1.08</v>
      </c>
      <c r="R204" s="1069">
        <v>0</v>
      </c>
      <c r="S204" s="1069">
        <v>40.5</v>
      </c>
      <c r="T204" s="1069">
        <v>0.54</v>
      </c>
      <c r="U204" s="1069">
        <v>0</v>
      </c>
      <c r="V204" s="1069">
        <v>0</v>
      </c>
      <c r="W204" s="1068">
        <v>101</v>
      </c>
      <c r="X204" s="1070">
        <v>0</v>
      </c>
      <c r="Y204" s="1083" t="s">
        <v>1103</v>
      </c>
      <c r="Z204" s="1084">
        <v>1.2</v>
      </c>
      <c r="AA204" s="1085" t="s">
        <v>41</v>
      </c>
      <c r="AB204" s="1086">
        <v>1.2</v>
      </c>
      <c r="AC204" s="1087">
        <v>1.6366596086741509</v>
      </c>
      <c r="AD204" s="1088">
        <v>0.04</v>
      </c>
      <c r="AE204" s="1088">
        <v>0.15</v>
      </c>
      <c r="AF204" s="1089">
        <v>1.83</v>
      </c>
      <c r="AG204" s="1089">
        <v>2.2000000000000002</v>
      </c>
      <c r="AH204" s="1088">
        <v>0.92</v>
      </c>
      <c r="AI204" s="1090">
        <v>0</v>
      </c>
      <c r="AJ204" s="1090">
        <v>3.04</v>
      </c>
      <c r="AK204" s="1090">
        <v>0.67</v>
      </c>
      <c r="AL204" s="1090">
        <v>0</v>
      </c>
      <c r="AM204" s="1090">
        <v>0</v>
      </c>
      <c r="AN204" s="1088">
        <v>17.149999999999999</v>
      </c>
      <c r="AO204" s="1091">
        <v>0</v>
      </c>
      <c r="AP204" s="1242" t="s">
        <v>1081</v>
      </c>
      <c r="AQ204" s="1244">
        <v>0</v>
      </c>
      <c r="AR204" s="1103">
        <v>0.4</v>
      </c>
      <c r="AS204" s="1104"/>
      <c r="AT204" s="1104"/>
      <c r="AU204" s="1105">
        <v>25.000000000001922</v>
      </c>
      <c r="AV204" s="1084">
        <v>1.4</v>
      </c>
      <c r="AW204" s="1085" t="s">
        <v>41</v>
      </c>
      <c r="AX204" s="1086">
        <v>1.4</v>
      </c>
      <c r="AY204" s="1068">
        <v>23.600000000001923</v>
      </c>
      <c r="AZ204" s="1106">
        <v>0.1</v>
      </c>
      <c r="BA204" s="1106"/>
      <c r="BB204" s="1068">
        <v>1.08</v>
      </c>
      <c r="BC204" s="1067">
        <v>4.7699999999999996</v>
      </c>
      <c r="BD204" s="1107">
        <v>0</v>
      </c>
      <c r="BE204" s="1107"/>
      <c r="BF204" s="1107">
        <v>44.75</v>
      </c>
      <c r="BG204" s="1107">
        <v>4.2699999999999996</v>
      </c>
      <c r="BH204" s="1069">
        <v>1.8266596086741509</v>
      </c>
      <c r="BI204" s="1069">
        <v>0</v>
      </c>
      <c r="BJ204" s="1069">
        <v>3.58</v>
      </c>
      <c r="BK204" s="1069">
        <v>0</v>
      </c>
      <c r="BL204" s="1108">
        <v>32.130000000000003</v>
      </c>
      <c r="BM204" s="421"/>
      <c r="BN204" s="918" t="s">
        <v>1081</v>
      </c>
      <c r="BO204" s="424" t="s">
        <v>1103</v>
      </c>
      <c r="BP204" s="424">
        <v>0.4</v>
      </c>
      <c r="BQ204" s="865" t="s">
        <v>305</v>
      </c>
      <c r="BR204" s="424">
        <v>25.000000000001922</v>
      </c>
      <c r="BS204" s="425">
        <v>1.6366596086741509</v>
      </c>
      <c r="BT204" s="425">
        <v>1.1308298043369476</v>
      </c>
      <c r="BU204" s="426"/>
    </row>
    <row r="205" spans="1:73" ht="14.25">
      <c r="A205" s="1242" t="s">
        <v>1082</v>
      </c>
      <c r="B205" s="1243"/>
      <c r="C205" s="1244"/>
      <c r="D205" s="1061">
        <v>0.4</v>
      </c>
      <c r="E205" s="1062"/>
      <c r="F205" s="1063"/>
      <c r="G205" s="1064" t="s">
        <v>305</v>
      </c>
      <c r="H205" s="1065">
        <v>34.999999999754856</v>
      </c>
      <c r="I205" s="1065">
        <v>1</v>
      </c>
      <c r="J205" s="1065">
        <v>34.999999999754856</v>
      </c>
      <c r="K205" s="1066">
        <v>2.0297112990609278</v>
      </c>
      <c r="L205" s="1066">
        <v>1.1750790164111606</v>
      </c>
      <c r="M205" s="1067">
        <v>1.6</v>
      </c>
      <c r="N205" s="1068">
        <v>0.04</v>
      </c>
      <c r="O205" s="1068">
        <v>0.1</v>
      </c>
      <c r="P205" s="1067">
        <v>1.7400000000000002</v>
      </c>
      <c r="Q205" s="1067">
        <v>1.08</v>
      </c>
      <c r="R205" s="1069">
        <v>0</v>
      </c>
      <c r="S205" s="1069">
        <v>56.7</v>
      </c>
      <c r="T205" s="1069">
        <v>9.07</v>
      </c>
      <c r="U205" s="1069">
        <v>0</v>
      </c>
      <c r="V205" s="1069">
        <v>0</v>
      </c>
      <c r="W205" s="1068">
        <v>156.80000000000001</v>
      </c>
      <c r="X205" s="1070">
        <v>0</v>
      </c>
      <c r="Y205" s="1083" t="s">
        <v>1103</v>
      </c>
      <c r="Z205" s="1084">
        <v>1.2</v>
      </c>
      <c r="AA205" s="1085" t="s">
        <v>41</v>
      </c>
      <c r="AB205" s="1086">
        <v>1.2</v>
      </c>
      <c r="AC205" s="1087">
        <v>2.0297112990609278</v>
      </c>
      <c r="AD205" s="1088">
        <v>0.04</v>
      </c>
      <c r="AE205" s="1088">
        <v>0.15</v>
      </c>
      <c r="AF205" s="1089">
        <v>2.2200000000000002</v>
      </c>
      <c r="AG205" s="1089">
        <v>2.3000000000000003</v>
      </c>
      <c r="AH205" s="1088">
        <v>0.92</v>
      </c>
      <c r="AI205" s="1090">
        <v>0</v>
      </c>
      <c r="AJ205" s="1090">
        <v>3.17</v>
      </c>
      <c r="AK205" s="1090">
        <v>1.52</v>
      </c>
      <c r="AL205" s="1090">
        <v>0</v>
      </c>
      <c r="AM205" s="1090">
        <v>0</v>
      </c>
      <c r="AN205" s="1088">
        <v>20.02</v>
      </c>
      <c r="AO205" s="1091">
        <v>0</v>
      </c>
      <c r="AP205" s="1242" t="s">
        <v>1082</v>
      </c>
      <c r="AQ205" s="1244">
        <v>0</v>
      </c>
      <c r="AR205" s="1103">
        <v>0.4</v>
      </c>
      <c r="AS205" s="1104"/>
      <c r="AT205" s="1104"/>
      <c r="AU205" s="1105">
        <v>34.999999999754856</v>
      </c>
      <c r="AV205" s="1084">
        <v>1.4</v>
      </c>
      <c r="AW205" s="1085" t="s">
        <v>41</v>
      </c>
      <c r="AX205" s="1086">
        <v>1.4</v>
      </c>
      <c r="AY205" s="1068">
        <v>33.599999999754857</v>
      </c>
      <c r="AZ205" s="1106">
        <v>0.1</v>
      </c>
      <c r="BA205" s="1106"/>
      <c r="BB205" s="1068">
        <v>1.08</v>
      </c>
      <c r="BC205" s="1067">
        <v>6.79</v>
      </c>
      <c r="BD205" s="1107">
        <v>0</v>
      </c>
      <c r="BE205" s="1107"/>
      <c r="BF205" s="1107">
        <v>70.460000000000008</v>
      </c>
      <c r="BG205" s="1107">
        <v>6.08</v>
      </c>
      <c r="BH205" s="1069">
        <v>2.2197112990609278</v>
      </c>
      <c r="BI205" s="1069">
        <v>5.0000000000000266E-2</v>
      </c>
      <c r="BJ205" s="1069">
        <v>4.3499999999999996</v>
      </c>
      <c r="BK205" s="1069">
        <v>0.03</v>
      </c>
      <c r="BL205" s="1108">
        <v>53.21</v>
      </c>
      <c r="BM205" s="421"/>
      <c r="BN205" s="918" t="s">
        <v>1082</v>
      </c>
      <c r="BO205" s="424" t="s">
        <v>1103</v>
      </c>
      <c r="BP205" s="424">
        <v>0.4</v>
      </c>
      <c r="BQ205" s="865" t="s">
        <v>305</v>
      </c>
      <c r="BR205" s="424">
        <v>34.999999999754856</v>
      </c>
      <c r="BS205" s="425">
        <v>2.0297112990609278</v>
      </c>
      <c r="BT205" s="425">
        <v>1.1750790164111606</v>
      </c>
      <c r="BU205" s="426"/>
    </row>
    <row r="206" spans="1:73" ht="14.25">
      <c r="A206" s="1242" t="s">
        <v>1083</v>
      </c>
      <c r="B206" s="1243"/>
      <c r="C206" s="1244"/>
      <c r="D206" s="1061">
        <v>0.4</v>
      </c>
      <c r="E206" s="1062"/>
      <c r="F206" s="1063"/>
      <c r="G206" s="1064" t="s">
        <v>305</v>
      </c>
      <c r="H206" s="1065">
        <v>34.999999999999879</v>
      </c>
      <c r="I206" s="1065">
        <v>1</v>
      </c>
      <c r="J206" s="1065">
        <v>34.999999999999879</v>
      </c>
      <c r="K206" s="1066">
        <v>2.1936297839501719</v>
      </c>
      <c r="L206" s="1066">
        <v>1.2283215646885566</v>
      </c>
      <c r="M206" s="1067">
        <v>1.71</v>
      </c>
      <c r="N206" s="1068">
        <v>0.04</v>
      </c>
      <c r="O206" s="1068">
        <v>0.1</v>
      </c>
      <c r="P206" s="1067">
        <v>1.85</v>
      </c>
      <c r="Q206" s="1067">
        <v>1.08</v>
      </c>
      <c r="R206" s="1069">
        <v>0</v>
      </c>
      <c r="S206" s="1069">
        <v>56.7</v>
      </c>
      <c r="T206" s="1069">
        <v>13.23</v>
      </c>
      <c r="U206" s="1069">
        <v>0</v>
      </c>
      <c r="V206" s="1069">
        <v>0</v>
      </c>
      <c r="W206" s="1068">
        <v>164.5</v>
      </c>
      <c r="X206" s="1070">
        <v>0</v>
      </c>
      <c r="Y206" s="1083" t="s">
        <v>1103</v>
      </c>
      <c r="Z206" s="1084">
        <v>1.2</v>
      </c>
      <c r="AA206" s="1085" t="s">
        <v>41</v>
      </c>
      <c r="AB206" s="1086">
        <v>1.2</v>
      </c>
      <c r="AC206" s="1087">
        <v>2.1936297839501719</v>
      </c>
      <c r="AD206" s="1088">
        <v>0.04</v>
      </c>
      <c r="AE206" s="1088">
        <v>0.15</v>
      </c>
      <c r="AF206" s="1089">
        <v>2.38</v>
      </c>
      <c r="AG206" s="1089">
        <v>2.3000000000000003</v>
      </c>
      <c r="AH206" s="1088">
        <v>0.92</v>
      </c>
      <c r="AI206" s="1090">
        <v>0</v>
      </c>
      <c r="AJ206" s="1090">
        <v>3.17</v>
      </c>
      <c r="AK206" s="1090">
        <v>1.86</v>
      </c>
      <c r="AL206" s="1090">
        <v>0</v>
      </c>
      <c r="AM206" s="1090">
        <v>0</v>
      </c>
      <c r="AN206" s="1088">
        <v>21.2</v>
      </c>
      <c r="AO206" s="1091">
        <v>0</v>
      </c>
      <c r="AP206" s="1242" t="s">
        <v>1083</v>
      </c>
      <c r="AQ206" s="1244">
        <v>0</v>
      </c>
      <c r="AR206" s="1103">
        <v>0.4</v>
      </c>
      <c r="AS206" s="1104"/>
      <c r="AT206" s="1104"/>
      <c r="AU206" s="1105">
        <v>34.999999999999879</v>
      </c>
      <c r="AV206" s="1084">
        <v>1.4</v>
      </c>
      <c r="AW206" s="1085" t="s">
        <v>41</v>
      </c>
      <c r="AX206" s="1086">
        <v>1.4</v>
      </c>
      <c r="AY206" s="1068">
        <v>33.599999999999881</v>
      </c>
      <c r="AZ206" s="1106">
        <v>0.1</v>
      </c>
      <c r="BA206" s="1106"/>
      <c r="BB206" s="1068">
        <v>1.08</v>
      </c>
      <c r="BC206" s="1067">
        <v>6.79</v>
      </c>
      <c r="BD206" s="1107">
        <v>0</v>
      </c>
      <c r="BE206" s="1107"/>
      <c r="BF206" s="1107">
        <v>74.960000000000008</v>
      </c>
      <c r="BG206" s="1107">
        <v>6.08</v>
      </c>
      <c r="BH206" s="1069">
        <v>2.35</v>
      </c>
      <c r="BI206" s="1069">
        <v>8.3629783950172065E-2</v>
      </c>
      <c r="BJ206" s="1069">
        <v>4.6100000000000003</v>
      </c>
      <c r="BK206" s="1069">
        <v>0.05</v>
      </c>
      <c r="BL206" s="1108">
        <v>57.43</v>
      </c>
      <c r="BM206" s="421"/>
      <c r="BN206" s="918" t="s">
        <v>1083</v>
      </c>
      <c r="BO206" s="424" t="s">
        <v>1103</v>
      </c>
      <c r="BP206" s="424">
        <v>0.4</v>
      </c>
      <c r="BQ206" s="865" t="s">
        <v>305</v>
      </c>
      <c r="BR206" s="424">
        <v>34.999999999999879</v>
      </c>
      <c r="BS206" s="425">
        <v>2.1936297839501719</v>
      </c>
      <c r="BT206" s="425">
        <v>1.2283215646885566</v>
      </c>
      <c r="BU206" s="426"/>
    </row>
    <row r="207" spans="1:73" ht="14.25">
      <c r="A207" s="1242" t="s">
        <v>1084</v>
      </c>
      <c r="B207" s="1243"/>
      <c r="C207" s="1244"/>
      <c r="D207" s="1061">
        <v>0.4</v>
      </c>
      <c r="E207" s="1062"/>
      <c r="F207" s="1063"/>
      <c r="G207" s="1064" t="s">
        <v>305</v>
      </c>
      <c r="H207" s="1065">
        <v>7.3617622041316393</v>
      </c>
      <c r="I207" s="1065">
        <v>1</v>
      </c>
      <c r="J207" s="1065">
        <v>7.3617622041316393</v>
      </c>
      <c r="K207" s="1066">
        <v>1.2283215646885566</v>
      </c>
      <c r="L207" s="1066">
        <v>1.090691567149122</v>
      </c>
      <c r="M207" s="1067">
        <v>1.1599999999999999</v>
      </c>
      <c r="N207" s="1068">
        <v>0.04</v>
      </c>
      <c r="O207" s="1068">
        <v>0.1</v>
      </c>
      <c r="P207" s="1067">
        <v>1.3</v>
      </c>
      <c r="Q207" s="1067">
        <v>1.08</v>
      </c>
      <c r="R207" s="1069">
        <v>10.34</v>
      </c>
      <c r="S207" s="1069">
        <v>0</v>
      </c>
      <c r="T207" s="1069">
        <v>0</v>
      </c>
      <c r="U207" s="1069">
        <v>0</v>
      </c>
      <c r="V207" s="1069">
        <v>0</v>
      </c>
      <c r="W207" s="1068">
        <v>0</v>
      </c>
      <c r="X207" s="1070">
        <v>0</v>
      </c>
      <c r="Y207" s="1083" t="s">
        <v>1103</v>
      </c>
      <c r="Z207" s="1084">
        <v>1.2</v>
      </c>
      <c r="AA207" s="1085" t="s">
        <v>41</v>
      </c>
      <c r="AB207" s="1086">
        <v>1.2</v>
      </c>
      <c r="AC207" s="1087">
        <v>1.2283215646885566</v>
      </c>
      <c r="AD207" s="1088">
        <v>0.04</v>
      </c>
      <c r="AE207" s="1088">
        <v>0.15</v>
      </c>
      <c r="AF207" s="1089">
        <v>1.42</v>
      </c>
      <c r="AG207" s="1089">
        <v>2.2000000000000002</v>
      </c>
      <c r="AH207" s="1088">
        <v>0.92</v>
      </c>
      <c r="AI207" s="1090">
        <v>2.87</v>
      </c>
      <c r="AJ207" s="1090">
        <v>0</v>
      </c>
      <c r="AK207" s="1090">
        <v>0</v>
      </c>
      <c r="AL207" s="1090">
        <v>0</v>
      </c>
      <c r="AM207" s="1090">
        <v>0</v>
      </c>
      <c r="AN207" s="1088">
        <v>0</v>
      </c>
      <c r="AO207" s="1091">
        <v>0</v>
      </c>
      <c r="AP207" s="1242" t="s">
        <v>1084</v>
      </c>
      <c r="AQ207" s="1244">
        <v>0</v>
      </c>
      <c r="AR207" s="1103">
        <v>0.4</v>
      </c>
      <c r="AS207" s="1104"/>
      <c r="AT207" s="1104"/>
      <c r="AU207" s="1105">
        <v>7.3617622041316393</v>
      </c>
      <c r="AV207" s="1084">
        <v>1.4</v>
      </c>
      <c r="AW207" s="1085" t="s">
        <v>41</v>
      </c>
      <c r="AX207" s="1086">
        <v>1.4</v>
      </c>
      <c r="AY207" s="1068">
        <v>5.9617622041316398</v>
      </c>
      <c r="AZ207" s="1106">
        <v>0.1</v>
      </c>
      <c r="BA207" s="1106"/>
      <c r="BB207" s="1068">
        <v>1.08</v>
      </c>
      <c r="BC207" s="1067">
        <v>1.21</v>
      </c>
      <c r="BD207" s="1107">
        <v>0</v>
      </c>
      <c r="BE207" s="1107"/>
      <c r="BF207" s="1107">
        <v>13.21</v>
      </c>
      <c r="BG207" s="1107">
        <v>1.08</v>
      </c>
      <c r="BH207" s="1069">
        <v>1.4183215646885565</v>
      </c>
      <c r="BI207" s="1069">
        <v>0</v>
      </c>
      <c r="BJ207" s="1069">
        <v>2.78</v>
      </c>
      <c r="BK207" s="1069">
        <v>0</v>
      </c>
      <c r="BL207" s="1108">
        <v>8.14</v>
      </c>
      <c r="BM207" s="421"/>
      <c r="BN207" s="918" t="s">
        <v>1084</v>
      </c>
      <c r="BO207" s="424" t="s">
        <v>1103</v>
      </c>
      <c r="BP207" s="424">
        <v>0.4</v>
      </c>
      <c r="BQ207" s="865" t="s">
        <v>305</v>
      </c>
      <c r="BR207" s="424">
        <v>7.3617622041316393</v>
      </c>
      <c r="BS207" s="425">
        <v>1.2283215646885566</v>
      </c>
      <c r="BT207" s="425">
        <v>1.090691567149122</v>
      </c>
      <c r="BU207" s="426"/>
    </row>
    <row r="208" spans="1:73" ht="14.25">
      <c r="A208" s="1242" t="s">
        <v>1085</v>
      </c>
      <c r="B208" s="1243"/>
      <c r="C208" s="1244"/>
      <c r="D208" s="1061">
        <v>0.6</v>
      </c>
      <c r="E208" s="1062"/>
      <c r="F208" s="1063"/>
      <c r="G208" s="1064" t="s">
        <v>306</v>
      </c>
      <c r="H208" s="1065">
        <v>40.000000000018488</v>
      </c>
      <c r="I208" s="1065">
        <v>1</v>
      </c>
      <c r="J208" s="1065">
        <v>40.000000000018488</v>
      </c>
      <c r="K208" s="1066">
        <v>3.090691567149122</v>
      </c>
      <c r="L208" s="1066">
        <v>1.1656951038390062</v>
      </c>
      <c r="M208" s="1067">
        <v>2.13</v>
      </c>
      <c r="N208" s="1068">
        <v>0.06</v>
      </c>
      <c r="O208" s="1068">
        <v>0.12</v>
      </c>
      <c r="P208" s="1067">
        <v>2.31</v>
      </c>
      <c r="Q208" s="1067">
        <v>1.42</v>
      </c>
      <c r="R208" s="1069">
        <v>0</v>
      </c>
      <c r="S208" s="1069">
        <v>85.2</v>
      </c>
      <c r="T208" s="1069">
        <v>46.01</v>
      </c>
      <c r="U208" s="1069">
        <v>0</v>
      </c>
      <c r="V208" s="1069">
        <v>0</v>
      </c>
      <c r="W208" s="1068">
        <v>224.8</v>
      </c>
      <c r="X208" s="1070">
        <v>0</v>
      </c>
      <c r="Y208" s="1083" t="s">
        <v>1103</v>
      </c>
      <c r="Z208" s="1084">
        <v>1.2</v>
      </c>
      <c r="AA208" s="1085" t="s">
        <v>41</v>
      </c>
      <c r="AB208" s="1086">
        <v>1.2</v>
      </c>
      <c r="AC208" s="1087">
        <v>3.090691567149122</v>
      </c>
      <c r="AD208" s="1088">
        <v>0.06</v>
      </c>
      <c r="AE208" s="1088">
        <v>0.15</v>
      </c>
      <c r="AF208" s="1089">
        <v>3.3</v>
      </c>
      <c r="AG208" s="1089">
        <v>2.4000000000000004</v>
      </c>
      <c r="AH208" s="1088">
        <v>0.68</v>
      </c>
      <c r="AI208" s="1090">
        <v>0</v>
      </c>
      <c r="AJ208" s="1090">
        <v>2.4500000000000002</v>
      </c>
      <c r="AK208" s="1090">
        <v>2.4500000000000002</v>
      </c>
      <c r="AL208" s="1090">
        <v>0.49</v>
      </c>
      <c r="AM208" s="1090">
        <v>0</v>
      </c>
      <c r="AN208" s="1088">
        <v>20.67</v>
      </c>
      <c r="AO208" s="1091">
        <v>0</v>
      </c>
      <c r="AP208" s="1242" t="s">
        <v>1085</v>
      </c>
      <c r="AQ208" s="1244">
        <v>0</v>
      </c>
      <c r="AR208" s="1103">
        <v>0.6</v>
      </c>
      <c r="AS208" s="1104"/>
      <c r="AT208" s="1104"/>
      <c r="AU208" s="1105">
        <v>40.000000000018488</v>
      </c>
      <c r="AV208" s="1084">
        <v>1.4</v>
      </c>
      <c r="AW208" s="1085" t="s">
        <v>41</v>
      </c>
      <c r="AX208" s="1086">
        <v>1.4</v>
      </c>
      <c r="AY208" s="1068">
        <v>38.60000000001849</v>
      </c>
      <c r="AZ208" s="1106">
        <v>0.12</v>
      </c>
      <c r="BA208" s="1106"/>
      <c r="BB208" s="1068">
        <v>1.42</v>
      </c>
      <c r="BC208" s="1067">
        <v>13.37</v>
      </c>
      <c r="BD208" s="1107">
        <v>0</v>
      </c>
      <c r="BE208" s="1107"/>
      <c r="BF208" s="1107">
        <v>136.6</v>
      </c>
      <c r="BG208" s="1107">
        <v>15.72</v>
      </c>
      <c r="BH208" s="1069">
        <v>2.5006915671491221</v>
      </c>
      <c r="BI208" s="1069">
        <v>0.85</v>
      </c>
      <c r="BJ208" s="1069">
        <v>4.9000000000000004</v>
      </c>
      <c r="BK208" s="1069">
        <v>0.54</v>
      </c>
      <c r="BL208" s="1108">
        <v>102.07</v>
      </c>
      <c r="BM208" s="421"/>
      <c r="BN208" s="918" t="s">
        <v>1085</v>
      </c>
      <c r="BO208" s="424" t="s">
        <v>1103</v>
      </c>
      <c r="BP208" s="424">
        <v>0.6</v>
      </c>
      <c r="BQ208" s="865" t="s">
        <v>306</v>
      </c>
      <c r="BR208" s="424">
        <v>40.000000000018488</v>
      </c>
      <c r="BS208" s="425">
        <v>3.090691567149122</v>
      </c>
      <c r="BT208" s="425">
        <v>1.1656951038390062</v>
      </c>
      <c r="BU208" s="426"/>
    </row>
    <row r="209" spans="1:73" ht="14.25">
      <c r="A209" s="1242" t="s">
        <v>1086</v>
      </c>
      <c r="B209" s="1243"/>
      <c r="C209" s="1244"/>
      <c r="D209" s="1061">
        <v>0.6</v>
      </c>
      <c r="E209" s="1062"/>
      <c r="F209" s="1063"/>
      <c r="G209" s="1064" t="s">
        <v>305</v>
      </c>
      <c r="H209" s="1065">
        <v>40.000000000543963</v>
      </c>
      <c r="I209" s="1065">
        <v>1</v>
      </c>
      <c r="J209" s="1065">
        <v>40.000000000543963</v>
      </c>
      <c r="K209" s="1066">
        <v>1.8006951038390824</v>
      </c>
      <c r="L209" s="1066">
        <v>1.215622908735277</v>
      </c>
      <c r="M209" s="1067">
        <v>1.51</v>
      </c>
      <c r="N209" s="1068">
        <v>0.06</v>
      </c>
      <c r="O209" s="1068">
        <v>0.12</v>
      </c>
      <c r="P209" s="1067">
        <v>1.69</v>
      </c>
      <c r="Q209" s="1067">
        <v>1.3199999999999998</v>
      </c>
      <c r="R209" s="1069">
        <v>0</v>
      </c>
      <c r="S209" s="1069">
        <v>79.2</v>
      </c>
      <c r="T209" s="1069">
        <v>10.029999999999999</v>
      </c>
      <c r="U209" s="1069">
        <v>0</v>
      </c>
      <c r="V209" s="1069">
        <v>0</v>
      </c>
      <c r="W209" s="1068">
        <v>175.2</v>
      </c>
      <c r="X209" s="1070">
        <v>0</v>
      </c>
      <c r="Y209" s="1083" t="s">
        <v>1104</v>
      </c>
      <c r="Z209" s="1084">
        <v>1.2</v>
      </c>
      <c r="AA209" s="1085" t="s">
        <v>41</v>
      </c>
      <c r="AB209" s="1086">
        <v>1.2</v>
      </c>
      <c r="AC209" s="1087">
        <v>1.8006951038390824</v>
      </c>
      <c r="AD209" s="1088">
        <v>0.06</v>
      </c>
      <c r="AE209" s="1088">
        <v>0.15</v>
      </c>
      <c r="AF209" s="1089">
        <v>2.0099999999999998</v>
      </c>
      <c r="AG209" s="1089">
        <v>2.2000000000000002</v>
      </c>
      <c r="AH209" s="1088">
        <v>0.68</v>
      </c>
      <c r="AI209" s="1090">
        <v>0</v>
      </c>
      <c r="AJ209" s="1090">
        <v>2.2400000000000002</v>
      </c>
      <c r="AK209" s="1090">
        <v>0.76</v>
      </c>
      <c r="AL209" s="1090">
        <v>0</v>
      </c>
      <c r="AM209" s="1090">
        <v>0</v>
      </c>
      <c r="AN209" s="1088">
        <v>13.65</v>
      </c>
      <c r="AO209" s="1091">
        <v>0</v>
      </c>
      <c r="AP209" s="1242" t="s">
        <v>1086</v>
      </c>
      <c r="AQ209" s="1244">
        <v>0</v>
      </c>
      <c r="AR209" s="1103">
        <v>0.6</v>
      </c>
      <c r="AS209" s="1104"/>
      <c r="AT209" s="1104"/>
      <c r="AU209" s="1105">
        <v>40.000000000543963</v>
      </c>
      <c r="AV209" s="1084">
        <v>1.4</v>
      </c>
      <c r="AW209" s="1085" t="s">
        <v>41</v>
      </c>
      <c r="AX209" s="1086">
        <v>1.4</v>
      </c>
      <c r="AY209" s="1068">
        <v>38.600000000543965</v>
      </c>
      <c r="AZ209" s="1106">
        <v>0.12</v>
      </c>
      <c r="BA209" s="1106"/>
      <c r="BB209" s="1068">
        <v>1.3199999999999998</v>
      </c>
      <c r="BC209" s="1067">
        <v>12.21</v>
      </c>
      <c r="BD209" s="1107">
        <v>0</v>
      </c>
      <c r="BE209" s="1107"/>
      <c r="BF209" s="1107">
        <v>92.23</v>
      </c>
      <c r="BG209" s="1107">
        <v>15.72</v>
      </c>
      <c r="BH209" s="1069">
        <v>2.0106951038390823</v>
      </c>
      <c r="BI209" s="1069">
        <v>0</v>
      </c>
      <c r="BJ209" s="1069">
        <v>3.94</v>
      </c>
      <c r="BK209" s="1069">
        <v>0</v>
      </c>
      <c r="BL209" s="1108">
        <v>60.36</v>
      </c>
      <c r="BM209" s="421"/>
      <c r="BN209" s="918" t="s">
        <v>1086</v>
      </c>
      <c r="BO209" s="424" t="s">
        <v>1104</v>
      </c>
      <c r="BP209" s="424">
        <v>0.6</v>
      </c>
      <c r="BQ209" s="865" t="s">
        <v>305</v>
      </c>
      <c r="BR209" s="424">
        <v>40.000000000543963</v>
      </c>
      <c r="BS209" s="425">
        <v>1.8006951038390824</v>
      </c>
      <c r="BT209" s="425">
        <v>1.215622908735277</v>
      </c>
      <c r="BU209" s="426"/>
    </row>
    <row r="210" spans="1:73" ht="14.25">
      <c r="A210" s="1242" t="s">
        <v>1087</v>
      </c>
      <c r="B210" s="1243"/>
      <c r="C210" s="1244"/>
      <c r="D210" s="1061">
        <v>0.6</v>
      </c>
      <c r="E210" s="1062"/>
      <c r="F210" s="1063"/>
      <c r="G210" s="1064" t="s">
        <v>305</v>
      </c>
      <c r="H210" s="1065">
        <v>39.999999999529486</v>
      </c>
      <c r="I210" s="1065">
        <v>1</v>
      </c>
      <c r="J210" s="1065">
        <v>39.999999999529486</v>
      </c>
      <c r="K210" s="1066">
        <v>1.5156229087352813</v>
      </c>
      <c r="L210" s="1066">
        <v>1.1725272927319352</v>
      </c>
      <c r="M210" s="1067">
        <v>1.34</v>
      </c>
      <c r="N210" s="1068">
        <v>0.06</v>
      </c>
      <c r="O210" s="1068">
        <v>0.12</v>
      </c>
      <c r="P210" s="1067">
        <v>1.52</v>
      </c>
      <c r="Q210" s="1067">
        <v>1.3199999999999998</v>
      </c>
      <c r="R210" s="1069">
        <v>0</v>
      </c>
      <c r="S210" s="1069">
        <v>79.2</v>
      </c>
      <c r="T210" s="1069">
        <v>1.06</v>
      </c>
      <c r="U210" s="1069">
        <v>0</v>
      </c>
      <c r="V210" s="1069">
        <v>0</v>
      </c>
      <c r="W210" s="1068">
        <v>161.6</v>
      </c>
      <c r="X210" s="1070">
        <v>0</v>
      </c>
      <c r="Y210" s="1083" t="s">
        <v>1105</v>
      </c>
      <c r="Z210" s="1084">
        <v>1.2</v>
      </c>
      <c r="AA210" s="1085" t="s">
        <v>41</v>
      </c>
      <c r="AB210" s="1086">
        <v>1.2</v>
      </c>
      <c r="AC210" s="1087">
        <v>1.5156229087352813</v>
      </c>
      <c r="AD210" s="1088">
        <v>0.06</v>
      </c>
      <c r="AE210" s="1088">
        <v>0.15</v>
      </c>
      <c r="AF210" s="1089">
        <v>1.73</v>
      </c>
      <c r="AG210" s="1089">
        <v>2.2000000000000002</v>
      </c>
      <c r="AH210" s="1088">
        <v>0.68</v>
      </c>
      <c r="AI210" s="1090">
        <v>0</v>
      </c>
      <c r="AJ210" s="1090">
        <v>2.2400000000000002</v>
      </c>
      <c r="AK210" s="1090">
        <v>0.34</v>
      </c>
      <c r="AL210" s="1090">
        <v>0</v>
      </c>
      <c r="AM210" s="1090">
        <v>0</v>
      </c>
      <c r="AN210" s="1088">
        <v>12.13</v>
      </c>
      <c r="AO210" s="1091">
        <v>0</v>
      </c>
      <c r="AP210" s="1242" t="s">
        <v>1087</v>
      </c>
      <c r="AQ210" s="1244">
        <v>0</v>
      </c>
      <c r="AR210" s="1103">
        <v>0.6</v>
      </c>
      <c r="AS210" s="1104"/>
      <c r="AT210" s="1104"/>
      <c r="AU210" s="1105">
        <v>39.999999999529486</v>
      </c>
      <c r="AV210" s="1084">
        <v>1.4</v>
      </c>
      <c r="AW210" s="1085" t="s">
        <v>41</v>
      </c>
      <c r="AX210" s="1086">
        <v>1.4</v>
      </c>
      <c r="AY210" s="1068">
        <v>38.599999999529487</v>
      </c>
      <c r="AZ210" s="1106">
        <v>0.12</v>
      </c>
      <c r="BA210" s="1106"/>
      <c r="BB210" s="1068">
        <v>1.3199999999999998</v>
      </c>
      <c r="BC210" s="1067">
        <v>12.21</v>
      </c>
      <c r="BD210" s="1107">
        <v>0</v>
      </c>
      <c r="BE210" s="1107"/>
      <c r="BF210" s="1107">
        <v>82.84</v>
      </c>
      <c r="BG210" s="1107">
        <v>15.72</v>
      </c>
      <c r="BH210" s="1069">
        <v>1.7256229087352812</v>
      </c>
      <c r="BI210" s="1069">
        <v>0</v>
      </c>
      <c r="BJ210" s="1069">
        <v>3.38</v>
      </c>
      <c r="BK210" s="1069">
        <v>0</v>
      </c>
      <c r="BL210" s="1108">
        <v>51.53</v>
      </c>
      <c r="BM210" s="421"/>
      <c r="BN210" s="918" t="s">
        <v>1087</v>
      </c>
      <c r="BO210" s="424" t="s">
        <v>1105</v>
      </c>
      <c r="BP210" s="424">
        <v>0.6</v>
      </c>
      <c r="BQ210" s="865" t="s">
        <v>305</v>
      </c>
      <c r="BR210" s="424">
        <v>39.999999999529486</v>
      </c>
      <c r="BS210" s="425">
        <v>1.5156229087352813</v>
      </c>
      <c r="BT210" s="425">
        <v>1.1725272927319352</v>
      </c>
      <c r="BU210" s="426"/>
    </row>
    <row r="211" spans="1:73" ht="14.25">
      <c r="A211" s="1242" t="s">
        <v>1088</v>
      </c>
      <c r="B211" s="1243"/>
      <c r="C211" s="1244"/>
      <c r="D211" s="1061">
        <v>0.6</v>
      </c>
      <c r="E211" s="1062"/>
      <c r="F211" s="1063"/>
      <c r="G211" s="1064" t="s">
        <v>305</v>
      </c>
      <c r="H211" s="1065">
        <v>20.567397854827909</v>
      </c>
      <c r="I211" s="1065">
        <v>1</v>
      </c>
      <c r="J211" s="1065">
        <v>20.567397854827909</v>
      </c>
      <c r="K211" s="1066">
        <v>1.9218837130679844</v>
      </c>
      <c r="L211" s="1066">
        <v>1.090000000000046</v>
      </c>
      <c r="M211" s="1067">
        <v>1.51</v>
      </c>
      <c r="N211" s="1068">
        <v>0.06</v>
      </c>
      <c r="O211" s="1068">
        <v>0.12</v>
      </c>
      <c r="P211" s="1067">
        <v>1.69</v>
      </c>
      <c r="Q211" s="1067">
        <v>1.3199999999999998</v>
      </c>
      <c r="R211" s="1069">
        <v>0</v>
      </c>
      <c r="S211" s="1069">
        <v>40.72</v>
      </c>
      <c r="T211" s="1069">
        <v>5.16</v>
      </c>
      <c r="U211" s="1069">
        <v>0</v>
      </c>
      <c r="V211" s="1069">
        <v>0</v>
      </c>
      <c r="W211" s="1068">
        <v>90.09</v>
      </c>
      <c r="X211" s="1070">
        <v>0</v>
      </c>
      <c r="Y211" s="1083" t="s">
        <v>1106</v>
      </c>
      <c r="Z211" s="1084">
        <v>1.2</v>
      </c>
      <c r="AA211" s="1085" t="s">
        <v>41</v>
      </c>
      <c r="AB211" s="1086">
        <v>1.2</v>
      </c>
      <c r="AC211" s="1087">
        <v>1.9218837130679844</v>
      </c>
      <c r="AD211" s="1088">
        <v>0.06</v>
      </c>
      <c r="AE211" s="1088">
        <v>0.15</v>
      </c>
      <c r="AF211" s="1089">
        <v>2.13</v>
      </c>
      <c r="AG211" s="1089">
        <v>2.2000000000000002</v>
      </c>
      <c r="AH211" s="1088">
        <v>0.68</v>
      </c>
      <c r="AI211" s="1090">
        <v>0</v>
      </c>
      <c r="AJ211" s="1090">
        <v>2.2400000000000002</v>
      </c>
      <c r="AK211" s="1090">
        <v>0.94</v>
      </c>
      <c r="AL211" s="1090">
        <v>0</v>
      </c>
      <c r="AM211" s="1090">
        <v>0</v>
      </c>
      <c r="AN211" s="1088">
        <v>14.31</v>
      </c>
      <c r="AO211" s="1091">
        <v>0</v>
      </c>
      <c r="AP211" s="1242" t="s">
        <v>1088</v>
      </c>
      <c r="AQ211" s="1244">
        <v>0</v>
      </c>
      <c r="AR211" s="1103">
        <v>0.6</v>
      </c>
      <c r="AS211" s="1104"/>
      <c r="AT211" s="1104"/>
      <c r="AU211" s="1105">
        <v>20.567397854827909</v>
      </c>
      <c r="AV211" s="1084">
        <v>1.4</v>
      </c>
      <c r="AW211" s="1085" t="s">
        <v>41</v>
      </c>
      <c r="AX211" s="1086">
        <v>1.4</v>
      </c>
      <c r="AY211" s="1068">
        <v>19.167397854827911</v>
      </c>
      <c r="AZ211" s="1106">
        <v>0.12</v>
      </c>
      <c r="BA211" s="1106"/>
      <c r="BB211" s="1068">
        <v>1.3199999999999998</v>
      </c>
      <c r="BC211" s="1067">
        <v>6.06</v>
      </c>
      <c r="BD211" s="1107">
        <v>0</v>
      </c>
      <c r="BE211" s="1107"/>
      <c r="BF211" s="1107">
        <v>49.059999999999995</v>
      </c>
      <c r="BG211" s="1107">
        <v>7.8</v>
      </c>
      <c r="BH211" s="1069">
        <v>2.1318837130679844</v>
      </c>
      <c r="BI211" s="1069">
        <v>0</v>
      </c>
      <c r="BJ211" s="1069">
        <v>4.18</v>
      </c>
      <c r="BK211" s="1069">
        <v>0</v>
      </c>
      <c r="BL211" s="1108">
        <v>31.02</v>
      </c>
      <c r="BM211" s="421"/>
      <c r="BN211" s="918" t="s">
        <v>1088</v>
      </c>
      <c r="BO211" s="424" t="s">
        <v>1106</v>
      </c>
      <c r="BP211" s="424">
        <v>0.6</v>
      </c>
      <c r="BQ211" s="865" t="s">
        <v>305</v>
      </c>
      <c r="BR211" s="424">
        <v>20.567397854827909</v>
      </c>
      <c r="BS211" s="425">
        <v>1.9218837130679844</v>
      </c>
      <c r="BT211" s="425">
        <v>1.090000000000046</v>
      </c>
      <c r="BU211" s="426"/>
    </row>
    <row r="212" spans="1:73" ht="14.25">
      <c r="A212" s="1242" t="s">
        <v>1089</v>
      </c>
      <c r="B212" s="1243"/>
      <c r="C212" s="1244"/>
      <c r="D212" s="1061">
        <v>0.6</v>
      </c>
      <c r="E212" s="1062"/>
      <c r="F212" s="1063"/>
      <c r="G212" s="1064" t="s">
        <v>305</v>
      </c>
      <c r="H212" s="1065">
        <v>11.550430367544539</v>
      </c>
      <c r="I212" s="1065">
        <v>1</v>
      </c>
      <c r="J212" s="1065">
        <v>11.550430367544539</v>
      </c>
      <c r="K212" s="1066">
        <v>1.628338446212922</v>
      </c>
      <c r="L212" s="1066">
        <v>1.0806925011287802</v>
      </c>
      <c r="M212" s="1067">
        <v>1.35</v>
      </c>
      <c r="N212" s="1068">
        <v>0.06</v>
      </c>
      <c r="O212" s="1068">
        <v>0.12</v>
      </c>
      <c r="P212" s="1067">
        <v>1.5300000000000002</v>
      </c>
      <c r="Q212" s="1067">
        <v>1.3199999999999998</v>
      </c>
      <c r="R212" s="1069">
        <v>0</v>
      </c>
      <c r="S212" s="1069">
        <v>22.87</v>
      </c>
      <c r="T212" s="1069">
        <v>0.46</v>
      </c>
      <c r="U212" s="1069">
        <v>0</v>
      </c>
      <c r="V212" s="1069">
        <v>0</v>
      </c>
      <c r="W212" s="1068">
        <v>46.89</v>
      </c>
      <c r="X212" s="1070">
        <v>0</v>
      </c>
      <c r="Y212" s="1083" t="s">
        <v>1106</v>
      </c>
      <c r="Z212" s="1084">
        <v>1.2</v>
      </c>
      <c r="AA212" s="1085" t="s">
        <v>41</v>
      </c>
      <c r="AB212" s="1086">
        <v>1.2</v>
      </c>
      <c r="AC212" s="1087">
        <v>1.628338446212922</v>
      </c>
      <c r="AD212" s="1088">
        <v>0.06</v>
      </c>
      <c r="AE212" s="1088">
        <v>0.15</v>
      </c>
      <c r="AF212" s="1089">
        <v>1.84</v>
      </c>
      <c r="AG212" s="1089">
        <v>2.2000000000000002</v>
      </c>
      <c r="AH212" s="1088">
        <v>0.68</v>
      </c>
      <c r="AI212" s="1090">
        <v>0</v>
      </c>
      <c r="AJ212" s="1090">
        <v>2.2400000000000002</v>
      </c>
      <c r="AK212" s="1090">
        <v>0.51</v>
      </c>
      <c r="AL212" s="1090">
        <v>0</v>
      </c>
      <c r="AM212" s="1090">
        <v>0</v>
      </c>
      <c r="AN212" s="1088">
        <v>12.73</v>
      </c>
      <c r="AO212" s="1091">
        <v>0</v>
      </c>
      <c r="AP212" s="1242" t="s">
        <v>1089</v>
      </c>
      <c r="AQ212" s="1244">
        <v>0</v>
      </c>
      <c r="AR212" s="1103">
        <v>0.6</v>
      </c>
      <c r="AS212" s="1104"/>
      <c r="AT212" s="1104"/>
      <c r="AU212" s="1105">
        <v>11.550430367544539</v>
      </c>
      <c r="AV212" s="1084">
        <v>1.4</v>
      </c>
      <c r="AW212" s="1085" t="s">
        <v>41</v>
      </c>
      <c r="AX212" s="1086">
        <v>1.4</v>
      </c>
      <c r="AY212" s="1068">
        <v>10.150430367544539</v>
      </c>
      <c r="AZ212" s="1106">
        <v>0.12</v>
      </c>
      <c r="BA212" s="1106"/>
      <c r="BB212" s="1068">
        <v>1.3199999999999998</v>
      </c>
      <c r="BC212" s="1067">
        <v>3.21</v>
      </c>
      <c r="BD212" s="1107">
        <v>0</v>
      </c>
      <c r="BE212" s="1107"/>
      <c r="BF212" s="1107">
        <v>26.080000000000002</v>
      </c>
      <c r="BG212" s="1107">
        <v>4.13</v>
      </c>
      <c r="BH212" s="1069">
        <v>1.838338446212922</v>
      </c>
      <c r="BI212" s="1069">
        <v>0</v>
      </c>
      <c r="BJ212" s="1069">
        <v>3.6</v>
      </c>
      <c r="BK212" s="1069">
        <v>0</v>
      </c>
      <c r="BL212" s="1108">
        <v>15.14</v>
      </c>
      <c r="BM212" s="421"/>
      <c r="BN212" s="918" t="s">
        <v>1089</v>
      </c>
      <c r="BO212" s="424" t="s">
        <v>1106</v>
      </c>
      <c r="BP212" s="424">
        <v>0.6</v>
      </c>
      <c r="BQ212" s="865" t="s">
        <v>305</v>
      </c>
      <c r="BR212" s="424">
        <v>11.550430367544539</v>
      </c>
      <c r="BS212" s="425">
        <v>1.628338446212922</v>
      </c>
      <c r="BT212" s="425">
        <v>1.0806925011287802</v>
      </c>
      <c r="BU212" s="426"/>
    </row>
    <row r="213" spans="1:73" ht="14.25">
      <c r="A213" s="1242" t="s">
        <v>1090</v>
      </c>
      <c r="B213" s="1243"/>
      <c r="C213" s="1244"/>
      <c r="D213" s="1061">
        <v>0.6</v>
      </c>
      <c r="E213" s="1062"/>
      <c r="F213" s="1063"/>
      <c r="G213" s="1064" t="s">
        <v>305</v>
      </c>
      <c r="H213" s="1065">
        <v>17.159563057209283</v>
      </c>
      <c r="I213" s="1065">
        <v>1</v>
      </c>
      <c r="J213" s="1065">
        <v>17.159563057209283</v>
      </c>
      <c r="K213" s="1066">
        <v>1.3856925011287871</v>
      </c>
      <c r="L213" s="1066">
        <v>1.2006877005200209</v>
      </c>
      <c r="M213" s="1067">
        <v>1.29</v>
      </c>
      <c r="N213" s="1068">
        <v>0.06</v>
      </c>
      <c r="O213" s="1068">
        <v>0.12</v>
      </c>
      <c r="P213" s="1067">
        <v>1.4700000000000002</v>
      </c>
      <c r="Q213" s="1067">
        <v>1.3199999999999998</v>
      </c>
      <c r="R213" s="1069">
        <v>33.299999999999997</v>
      </c>
      <c r="S213" s="1069">
        <v>0</v>
      </c>
      <c r="T213" s="1069">
        <v>0</v>
      </c>
      <c r="U213" s="1069">
        <v>0</v>
      </c>
      <c r="V213" s="1069">
        <v>0</v>
      </c>
      <c r="W213" s="1068">
        <v>0</v>
      </c>
      <c r="X213" s="1070">
        <v>0</v>
      </c>
      <c r="Y213" s="1083" t="s">
        <v>1106</v>
      </c>
      <c r="Z213" s="1084">
        <v>1.2</v>
      </c>
      <c r="AA213" s="1085" t="s">
        <v>41</v>
      </c>
      <c r="AB213" s="1086">
        <v>1.2</v>
      </c>
      <c r="AC213" s="1087">
        <v>1.3856925011287871</v>
      </c>
      <c r="AD213" s="1088">
        <v>0.06</v>
      </c>
      <c r="AE213" s="1088">
        <v>0.15</v>
      </c>
      <c r="AF213" s="1089">
        <v>1.6</v>
      </c>
      <c r="AG213" s="1089">
        <v>2.2000000000000002</v>
      </c>
      <c r="AH213" s="1088">
        <v>0.68</v>
      </c>
      <c r="AI213" s="1090">
        <v>0</v>
      </c>
      <c r="AJ213" s="1090">
        <v>2.2400000000000002</v>
      </c>
      <c r="AK213" s="1090">
        <v>0.15</v>
      </c>
      <c r="AL213" s="1090">
        <v>0</v>
      </c>
      <c r="AM213" s="1090">
        <v>0</v>
      </c>
      <c r="AN213" s="1088">
        <v>11.42</v>
      </c>
      <c r="AO213" s="1091">
        <v>0</v>
      </c>
      <c r="AP213" s="1242" t="s">
        <v>1090</v>
      </c>
      <c r="AQ213" s="1244">
        <v>0</v>
      </c>
      <c r="AR213" s="1103">
        <v>0.6</v>
      </c>
      <c r="AS213" s="1104"/>
      <c r="AT213" s="1104"/>
      <c r="AU213" s="1105">
        <v>17.159563057209283</v>
      </c>
      <c r="AV213" s="1084">
        <v>1.4</v>
      </c>
      <c r="AW213" s="1085" t="s">
        <v>41</v>
      </c>
      <c r="AX213" s="1086">
        <v>1.4</v>
      </c>
      <c r="AY213" s="1068">
        <v>15.759563057209283</v>
      </c>
      <c r="AZ213" s="1106">
        <v>0.12</v>
      </c>
      <c r="BA213" s="1106"/>
      <c r="BB213" s="1068">
        <v>1.3199999999999998</v>
      </c>
      <c r="BC213" s="1067">
        <v>4.99</v>
      </c>
      <c r="BD213" s="1107">
        <v>0</v>
      </c>
      <c r="BE213" s="1107"/>
      <c r="BF213" s="1107">
        <v>35.69</v>
      </c>
      <c r="BG213" s="1107">
        <v>6.42</v>
      </c>
      <c r="BH213" s="1069">
        <v>1.595692501128787</v>
      </c>
      <c r="BI213" s="1069">
        <v>0</v>
      </c>
      <c r="BJ213" s="1069">
        <v>3.13</v>
      </c>
      <c r="BK213" s="1069">
        <v>0</v>
      </c>
      <c r="BL213" s="1108">
        <v>21.15</v>
      </c>
      <c r="BM213" s="421"/>
      <c r="BN213" s="918" t="s">
        <v>1090</v>
      </c>
      <c r="BO213" s="424" t="s">
        <v>1106</v>
      </c>
      <c r="BP213" s="424">
        <v>0.6</v>
      </c>
      <c r="BQ213" s="865" t="s">
        <v>305</v>
      </c>
      <c r="BR213" s="424">
        <v>17.159563057209283</v>
      </c>
      <c r="BS213" s="425">
        <v>1.3856925011287871</v>
      </c>
      <c r="BT213" s="425">
        <v>1.2006877005200209</v>
      </c>
      <c r="BU213" s="426"/>
    </row>
    <row r="214" spans="1:73" ht="14.25">
      <c r="A214" s="1242" t="s">
        <v>1091</v>
      </c>
      <c r="B214" s="1243"/>
      <c r="C214" s="1244"/>
      <c r="D214" s="1061">
        <v>0.6</v>
      </c>
      <c r="E214" s="1062"/>
      <c r="F214" s="1063"/>
      <c r="G214" s="1064" t="s">
        <v>305</v>
      </c>
      <c r="H214" s="1065">
        <v>28.434314386776538</v>
      </c>
      <c r="I214" s="1065">
        <v>1</v>
      </c>
      <c r="J214" s="1065">
        <v>28.434314386776538</v>
      </c>
      <c r="K214" s="1066">
        <v>1.5617095246294141</v>
      </c>
      <c r="L214" s="1066">
        <v>0.86057210239226833</v>
      </c>
      <c r="M214" s="1067">
        <v>1.21</v>
      </c>
      <c r="N214" s="1068">
        <v>0.06</v>
      </c>
      <c r="O214" s="1068">
        <v>0.12</v>
      </c>
      <c r="P214" s="1067">
        <v>1.3900000000000001</v>
      </c>
      <c r="Q214" s="1067">
        <v>1.3199999999999998</v>
      </c>
      <c r="R214" s="1069">
        <v>52.17</v>
      </c>
      <c r="S214" s="1069">
        <v>0</v>
      </c>
      <c r="T214" s="1069">
        <v>0</v>
      </c>
      <c r="U214" s="1069">
        <v>0</v>
      </c>
      <c r="V214" s="1069">
        <v>0</v>
      </c>
      <c r="W214" s="1068">
        <v>0</v>
      </c>
      <c r="X214" s="1070">
        <v>0</v>
      </c>
      <c r="Y214" s="1083" t="s">
        <v>1106</v>
      </c>
      <c r="Z214" s="1084">
        <v>1.2</v>
      </c>
      <c r="AA214" s="1085" t="s">
        <v>41</v>
      </c>
      <c r="AB214" s="1086">
        <v>1.2</v>
      </c>
      <c r="AC214" s="1087">
        <v>1.5617095246294141</v>
      </c>
      <c r="AD214" s="1088">
        <v>0.06</v>
      </c>
      <c r="AE214" s="1088">
        <v>0.15</v>
      </c>
      <c r="AF214" s="1089">
        <v>1.77</v>
      </c>
      <c r="AG214" s="1089">
        <v>2.2000000000000002</v>
      </c>
      <c r="AH214" s="1088">
        <v>0.68</v>
      </c>
      <c r="AI214" s="1090">
        <v>0</v>
      </c>
      <c r="AJ214" s="1090">
        <v>2.2400000000000002</v>
      </c>
      <c r="AK214" s="1090">
        <v>0.4</v>
      </c>
      <c r="AL214" s="1090">
        <v>0</v>
      </c>
      <c r="AM214" s="1090">
        <v>0</v>
      </c>
      <c r="AN214" s="1088">
        <v>12.35</v>
      </c>
      <c r="AO214" s="1091">
        <v>0</v>
      </c>
      <c r="AP214" s="1242" t="s">
        <v>1091</v>
      </c>
      <c r="AQ214" s="1244">
        <v>0</v>
      </c>
      <c r="AR214" s="1103">
        <v>0.6</v>
      </c>
      <c r="AS214" s="1104"/>
      <c r="AT214" s="1104"/>
      <c r="AU214" s="1105">
        <v>28.434314386776538</v>
      </c>
      <c r="AV214" s="1084">
        <v>1.4</v>
      </c>
      <c r="AW214" s="1085" t="s">
        <v>41</v>
      </c>
      <c r="AX214" s="1086">
        <v>1.4</v>
      </c>
      <c r="AY214" s="1068">
        <v>27.03431438677654</v>
      </c>
      <c r="AZ214" s="1106">
        <v>0.12</v>
      </c>
      <c r="BA214" s="1106"/>
      <c r="BB214" s="1068">
        <v>1.3199999999999998</v>
      </c>
      <c r="BC214" s="1067">
        <v>8.5500000000000007</v>
      </c>
      <c r="BD214" s="1107">
        <v>0</v>
      </c>
      <c r="BE214" s="1107"/>
      <c r="BF214" s="1107">
        <v>54.81</v>
      </c>
      <c r="BG214" s="1107">
        <v>11.01</v>
      </c>
      <c r="BH214" s="1069">
        <v>1.7717095246294141</v>
      </c>
      <c r="BI214" s="1069">
        <v>0</v>
      </c>
      <c r="BJ214" s="1069">
        <v>3.47</v>
      </c>
      <c r="BK214" s="1069">
        <v>0</v>
      </c>
      <c r="BL214" s="1108">
        <v>31.78</v>
      </c>
      <c r="BM214" s="421"/>
      <c r="BN214" s="918" t="s">
        <v>1091</v>
      </c>
      <c r="BO214" s="424" t="s">
        <v>1106</v>
      </c>
      <c r="BP214" s="424">
        <v>0.6</v>
      </c>
      <c r="BQ214" s="865" t="s">
        <v>305</v>
      </c>
      <c r="BR214" s="424">
        <v>28.434314386776538</v>
      </c>
      <c r="BS214" s="425">
        <v>1.5617095246294141</v>
      </c>
      <c r="BT214" s="425">
        <v>0.86057210239226833</v>
      </c>
      <c r="BU214" s="426"/>
    </row>
    <row r="215" spans="1:73" ht="14.25">
      <c r="A215" s="1242" t="s">
        <v>1092</v>
      </c>
      <c r="B215" s="1243"/>
      <c r="C215" s="1244"/>
      <c r="D215" s="1061">
        <v>0.6</v>
      </c>
      <c r="E215" s="1062"/>
      <c r="F215" s="1063"/>
      <c r="G215" s="1064" t="s">
        <v>305</v>
      </c>
      <c r="H215" s="1065">
        <v>7.3523951975774855</v>
      </c>
      <c r="I215" s="1065">
        <v>1</v>
      </c>
      <c r="J215" s="1065">
        <v>7.3523951975774855</v>
      </c>
      <c r="K215" s="1066">
        <v>1.4206877005200198</v>
      </c>
      <c r="L215" s="1066">
        <v>0.98999999999994515</v>
      </c>
      <c r="M215" s="1067">
        <v>1.21</v>
      </c>
      <c r="N215" s="1068">
        <v>0.06</v>
      </c>
      <c r="O215" s="1068">
        <v>0.12</v>
      </c>
      <c r="P215" s="1067">
        <v>1.3900000000000001</v>
      </c>
      <c r="Q215" s="1067">
        <v>1.3199999999999998</v>
      </c>
      <c r="R215" s="1069">
        <v>13.49</v>
      </c>
      <c r="S215" s="1069">
        <v>0</v>
      </c>
      <c r="T215" s="1069">
        <v>0</v>
      </c>
      <c r="U215" s="1069">
        <v>0</v>
      </c>
      <c r="V215" s="1069">
        <v>0</v>
      </c>
      <c r="W215" s="1068">
        <v>0</v>
      </c>
      <c r="X215" s="1070">
        <v>0</v>
      </c>
      <c r="Y215" s="1083" t="s">
        <v>1106</v>
      </c>
      <c r="Z215" s="1084">
        <v>1.2</v>
      </c>
      <c r="AA215" s="1085" t="s">
        <v>41</v>
      </c>
      <c r="AB215" s="1086">
        <v>1.2</v>
      </c>
      <c r="AC215" s="1087">
        <v>1.4206877005200198</v>
      </c>
      <c r="AD215" s="1088">
        <v>0.06</v>
      </c>
      <c r="AE215" s="1088">
        <v>0.15</v>
      </c>
      <c r="AF215" s="1089">
        <v>1.63</v>
      </c>
      <c r="AG215" s="1089">
        <v>2.2000000000000002</v>
      </c>
      <c r="AH215" s="1088">
        <v>0.68</v>
      </c>
      <c r="AI215" s="1090">
        <v>0</v>
      </c>
      <c r="AJ215" s="1090">
        <v>2.2400000000000002</v>
      </c>
      <c r="AK215" s="1090">
        <v>0.19</v>
      </c>
      <c r="AL215" s="1090">
        <v>0</v>
      </c>
      <c r="AM215" s="1090">
        <v>0</v>
      </c>
      <c r="AN215" s="1088">
        <v>11.59</v>
      </c>
      <c r="AO215" s="1091">
        <v>0</v>
      </c>
      <c r="AP215" s="1242" t="s">
        <v>1092</v>
      </c>
      <c r="AQ215" s="1244">
        <v>0</v>
      </c>
      <c r="AR215" s="1103">
        <v>0.6</v>
      </c>
      <c r="AS215" s="1104"/>
      <c r="AT215" s="1104"/>
      <c r="AU215" s="1105">
        <v>7.3523951975774855</v>
      </c>
      <c r="AV215" s="1084">
        <v>1.4</v>
      </c>
      <c r="AW215" s="1085" t="s">
        <v>41</v>
      </c>
      <c r="AX215" s="1086">
        <v>1.4</v>
      </c>
      <c r="AY215" s="1068">
        <v>5.952395197577486</v>
      </c>
      <c r="AZ215" s="1106">
        <v>0.12</v>
      </c>
      <c r="BA215" s="1106"/>
      <c r="BB215" s="1068">
        <v>1.3199999999999998</v>
      </c>
      <c r="BC215" s="1067">
        <v>1.88</v>
      </c>
      <c r="BD215" s="1107">
        <v>0</v>
      </c>
      <c r="BE215" s="1107"/>
      <c r="BF215" s="1107">
        <v>15.92</v>
      </c>
      <c r="BG215" s="1107">
        <v>2.42</v>
      </c>
      <c r="BH215" s="1069">
        <v>1.6306877005200198</v>
      </c>
      <c r="BI215" s="1069">
        <v>0</v>
      </c>
      <c r="BJ215" s="1069">
        <v>3.2</v>
      </c>
      <c r="BK215" s="1069">
        <v>0</v>
      </c>
      <c r="BL215" s="1108">
        <v>8.42</v>
      </c>
      <c r="BM215" s="421"/>
      <c r="BN215" s="918" t="s">
        <v>1092</v>
      </c>
      <c r="BO215" s="424" t="s">
        <v>1106</v>
      </c>
      <c r="BP215" s="424">
        <v>0.6</v>
      </c>
      <c r="BQ215" s="865" t="s">
        <v>305</v>
      </c>
      <c r="BR215" s="424">
        <v>7.3523951975774855</v>
      </c>
      <c r="BS215" s="425">
        <v>1.4206877005200198</v>
      </c>
      <c r="BT215" s="425">
        <v>0.98999999999994515</v>
      </c>
      <c r="BU215" s="426"/>
    </row>
    <row r="216" spans="1:73" ht="14.25">
      <c r="A216" s="1240"/>
      <c r="B216" s="1241"/>
      <c r="C216" s="1241"/>
      <c r="D216" s="866"/>
      <c r="E216" s="866"/>
      <c r="F216" s="866"/>
      <c r="G216" s="867"/>
      <c r="H216" s="868"/>
      <c r="I216" s="868"/>
      <c r="J216" s="868"/>
      <c r="K216" s="869"/>
      <c r="L216" s="869"/>
      <c r="M216" s="870"/>
      <c r="N216" s="871"/>
      <c r="O216" s="871"/>
      <c r="P216" s="870"/>
      <c r="Q216" s="870"/>
      <c r="R216" s="872"/>
      <c r="S216" s="872"/>
      <c r="T216" s="872"/>
      <c r="U216" s="872"/>
      <c r="V216" s="872"/>
      <c r="W216" s="871"/>
      <c r="X216" s="1071"/>
      <c r="Y216" s="987"/>
      <c r="Z216" s="873"/>
      <c r="AA216" s="874"/>
      <c r="AB216" s="873"/>
      <c r="AC216" s="875"/>
      <c r="AD216" s="874"/>
      <c r="AE216" s="874"/>
      <c r="AF216" s="876"/>
      <c r="AG216" s="876"/>
      <c r="AH216" s="874"/>
      <c r="AI216" s="877"/>
      <c r="AJ216" s="877"/>
      <c r="AK216" s="877"/>
      <c r="AL216" s="877"/>
      <c r="AM216" s="877"/>
      <c r="AN216" s="874"/>
      <c r="AO216" s="1092"/>
      <c r="AP216" s="1240"/>
      <c r="AQ216" s="1241"/>
      <c r="AR216" s="878"/>
      <c r="AS216" s="878"/>
      <c r="AT216" s="878"/>
      <c r="AU216" s="879"/>
      <c r="AV216" s="873"/>
      <c r="AW216" s="874"/>
      <c r="AX216" s="873"/>
      <c r="AY216" s="871"/>
      <c r="AZ216" s="880"/>
      <c r="BA216" s="880"/>
      <c r="BB216" s="871"/>
      <c r="BC216" s="870"/>
      <c r="BD216" s="870"/>
      <c r="BE216" s="870"/>
      <c r="BF216" s="870"/>
      <c r="BG216" s="870"/>
      <c r="BH216" s="872"/>
      <c r="BI216" s="872"/>
      <c r="BJ216" s="872"/>
      <c r="BK216" s="872"/>
      <c r="BL216" s="1109"/>
      <c r="BM216" s="881"/>
      <c r="BN216" s="882"/>
      <c r="BO216" s="883"/>
      <c r="BP216" s="884"/>
      <c r="BQ216" s="884"/>
      <c r="BR216" s="884"/>
      <c r="BS216" s="885"/>
      <c r="BT216" s="885"/>
      <c r="BU216" s="886"/>
    </row>
    <row r="217" spans="1:73" ht="14.25">
      <c r="A217" s="907" t="s">
        <v>897</v>
      </c>
      <c r="B217" s="387"/>
      <c r="C217" s="389"/>
      <c r="D217" s="389"/>
      <c r="E217" s="389"/>
      <c r="F217" s="389"/>
      <c r="G217" s="389"/>
      <c r="H217" s="389"/>
      <c r="I217" s="389"/>
      <c r="J217" s="389"/>
      <c r="K217" s="389"/>
      <c r="L217" s="389"/>
      <c r="M217" s="389"/>
      <c r="N217" s="389"/>
      <c r="O217" s="389"/>
      <c r="P217" s="389"/>
      <c r="Q217" s="389"/>
      <c r="R217" s="389"/>
      <c r="S217" s="389"/>
      <c r="T217" s="389"/>
      <c r="U217" s="389"/>
      <c r="V217" s="389"/>
      <c r="W217" s="389"/>
      <c r="X217" s="1058"/>
      <c r="Y217" s="807" t="s">
        <v>897</v>
      </c>
      <c r="Z217" s="405"/>
      <c r="AA217" s="405"/>
      <c r="AB217" s="405"/>
      <c r="AC217" s="406"/>
      <c r="AD217" s="407"/>
      <c r="AE217" s="407"/>
      <c r="AF217" s="406"/>
      <c r="AG217" s="406"/>
      <c r="AH217" s="406"/>
      <c r="AI217" s="409"/>
      <c r="AJ217" s="409"/>
      <c r="AK217" s="409"/>
      <c r="AL217" s="409"/>
      <c r="AM217" s="409"/>
      <c r="AN217" s="407"/>
      <c r="AO217" s="1082"/>
      <c r="AP217" s="807" t="s">
        <v>897</v>
      </c>
      <c r="AQ217" s="413"/>
      <c r="AR217" s="405"/>
      <c r="AS217" s="405"/>
      <c r="AT217" s="405"/>
      <c r="AU217" s="408"/>
      <c r="AV217" s="405"/>
      <c r="AW217" s="405"/>
      <c r="AX217" s="405"/>
      <c r="AY217" s="407"/>
      <c r="AZ217" s="407"/>
      <c r="BA217" s="407"/>
      <c r="BB217" s="407"/>
      <c r="BC217" s="406"/>
      <c r="BD217" s="406"/>
      <c r="BE217" s="406"/>
      <c r="BF217" s="406"/>
      <c r="BG217" s="406"/>
      <c r="BH217" s="406"/>
      <c r="BI217" s="406"/>
      <c r="BJ217" s="406"/>
      <c r="BK217" s="406"/>
      <c r="BL217" s="1102"/>
      <c r="BM217" s="421"/>
      <c r="BN217" s="911"/>
      <c r="BO217" s="912"/>
      <c r="BP217" s="912"/>
      <c r="BQ217" s="912"/>
      <c r="BR217" s="912"/>
      <c r="BS217" s="912"/>
      <c r="BT217" s="912"/>
      <c r="BU217" s="913"/>
    </row>
    <row r="218" spans="1:73" ht="14.25">
      <c r="A218" s="1245"/>
      <c r="B218" s="1246"/>
      <c r="C218" s="1246"/>
      <c r="D218" s="887"/>
      <c r="E218" s="887"/>
      <c r="F218" s="887"/>
      <c r="G218" s="888"/>
      <c r="H218" s="889"/>
      <c r="I218" s="889"/>
      <c r="J218" s="889"/>
      <c r="K218" s="890"/>
      <c r="L218" s="890"/>
      <c r="M218" s="891"/>
      <c r="N218" s="892"/>
      <c r="O218" s="892"/>
      <c r="P218" s="891"/>
      <c r="Q218" s="891"/>
      <c r="R218" s="893"/>
      <c r="S218" s="893"/>
      <c r="T218" s="893"/>
      <c r="U218" s="893"/>
      <c r="V218" s="893"/>
      <c r="W218" s="892"/>
      <c r="X218" s="1072"/>
      <c r="Y218" s="989"/>
      <c r="Z218" s="894"/>
      <c r="AA218" s="895"/>
      <c r="AB218" s="894"/>
      <c r="AC218" s="896"/>
      <c r="AD218" s="895"/>
      <c r="AE218" s="895"/>
      <c r="AF218" s="897"/>
      <c r="AG218" s="897"/>
      <c r="AH218" s="895"/>
      <c r="AI218" s="898"/>
      <c r="AJ218" s="898"/>
      <c r="AK218" s="898"/>
      <c r="AL218" s="898"/>
      <c r="AM218" s="898"/>
      <c r="AN218" s="895"/>
      <c r="AO218" s="1093"/>
      <c r="AP218" s="1245"/>
      <c r="AQ218" s="1246"/>
      <c r="AR218" s="899"/>
      <c r="AS218" s="899"/>
      <c r="AT218" s="899"/>
      <c r="AU218" s="900"/>
      <c r="AV218" s="894"/>
      <c r="AW218" s="895"/>
      <c r="AX218" s="894"/>
      <c r="AY218" s="892"/>
      <c r="AZ218" s="901"/>
      <c r="BA218" s="901"/>
      <c r="BB218" s="892"/>
      <c r="BC218" s="891"/>
      <c r="BD218" s="891"/>
      <c r="BE218" s="891"/>
      <c r="BF218" s="891"/>
      <c r="BG218" s="891"/>
      <c r="BH218" s="893"/>
      <c r="BI218" s="893"/>
      <c r="BJ218" s="893"/>
      <c r="BK218" s="893"/>
      <c r="BL218" s="1110"/>
      <c r="BM218" s="881"/>
      <c r="BN218" s="902"/>
      <c r="BO218" s="903"/>
      <c r="BP218" s="904"/>
      <c r="BQ218" s="904"/>
      <c r="BR218" s="904"/>
      <c r="BS218" s="905"/>
      <c r="BT218" s="905"/>
      <c r="BU218" s="906"/>
    </row>
    <row r="219" spans="1:73" ht="14.25">
      <c r="A219" s="1242" t="s">
        <v>1107</v>
      </c>
      <c r="B219" s="1243"/>
      <c r="C219" s="1244"/>
      <c r="D219" s="1061">
        <v>0.4</v>
      </c>
      <c r="E219" s="1062"/>
      <c r="F219" s="1063"/>
      <c r="G219" s="1064" t="s">
        <v>305</v>
      </c>
      <c r="H219" s="1065">
        <v>33.546613357436421</v>
      </c>
      <c r="I219" s="1065">
        <v>1</v>
      </c>
      <c r="J219" s="1065">
        <v>33.546613357436421</v>
      </c>
      <c r="K219" s="1066">
        <v>1</v>
      </c>
      <c r="L219" s="1066">
        <v>1</v>
      </c>
      <c r="M219" s="1067">
        <v>1</v>
      </c>
      <c r="N219" s="1068">
        <v>0.04</v>
      </c>
      <c r="O219" s="1068">
        <v>0.1</v>
      </c>
      <c r="P219" s="1067">
        <v>1.1400000000000001</v>
      </c>
      <c r="Q219" s="1067">
        <v>1.08</v>
      </c>
      <c r="R219" s="1069">
        <v>41.3</v>
      </c>
      <c r="S219" s="1069">
        <v>0</v>
      </c>
      <c r="T219" s="1069">
        <v>0</v>
      </c>
      <c r="U219" s="1069">
        <v>0</v>
      </c>
      <c r="V219" s="1069">
        <v>0</v>
      </c>
      <c r="W219" s="1068">
        <v>0</v>
      </c>
      <c r="X219" s="1070">
        <v>0</v>
      </c>
      <c r="Y219" s="1083" t="s">
        <v>1152</v>
      </c>
      <c r="Z219" s="1084">
        <v>1.2</v>
      </c>
      <c r="AA219" s="1085" t="s">
        <v>41</v>
      </c>
      <c r="AB219" s="1086">
        <v>1.2</v>
      </c>
      <c r="AC219" s="1087">
        <v>1</v>
      </c>
      <c r="AD219" s="1088">
        <v>0.04</v>
      </c>
      <c r="AE219" s="1088">
        <v>0.15</v>
      </c>
      <c r="AF219" s="1089">
        <v>1.19</v>
      </c>
      <c r="AG219" s="1089">
        <v>2.2000000000000002</v>
      </c>
      <c r="AH219" s="1088">
        <v>0.92</v>
      </c>
      <c r="AI219" s="1090">
        <v>2.41</v>
      </c>
      <c r="AJ219" s="1090">
        <v>0</v>
      </c>
      <c r="AK219" s="1090">
        <v>0</v>
      </c>
      <c r="AL219" s="1090">
        <v>0</v>
      </c>
      <c r="AM219" s="1090">
        <v>0</v>
      </c>
      <c r="AN219" s="1088">
        <v>0</v>
      </c>
      <c r="AO219" s="1091">
        <v>0</v>
      </c>
      <c r="AP219" s="1242" t="s">
        <v>1107</v>
      </c>
      <c r="AQ219" s="1244">
        <v>0</v>
      </c>
      <c r="AR219" s="1103">
        <v>0.4</v>
      </c>
      <c r="AS219" s="1104"/>
      <c r="AT219" s="1104"/>
      <c r="AU219" s="1105">
        <v>33.546613357436421</v>
      </c>
      <c r="AV219" s="1084">
        <v>1.4</v>
      </c>
      <c r="AW219" s="1085" t="s">
        <v>41</v>
      </c>
      <c r="AX219" s="1086">
        <v>1.4</v>
      </c>
      <c r="AY219" s="1068">
        <v>32.146613357436422</v>
      </c>
      <c r="AZ219" s="1106">
        <v>0.1</v>
      </c>
      <c r="BA219" s="1106"/>
      <c r="BB219" s="1068">
        <v>1.08</v>
      </c>
      <c r="BC219" s="1067">
        <v>6.5</v>
      </c>
      <c r="BD219" s="1107">
        <v>0</v>
      </c>
      <c r="BE219" s="1107"/>
      <c r="BF219" s="1107">
        <v>43.709999999999994</v>
      </c>
      <c r="BG219" s="1107">
        <v>5.82</v>
      </c>
      <c r="BH219" s="1069">
        <v>1.19</v>
      </c>
      <c r="BI219" s="1069">
        <v>0</v>
      </c>
      <c r="BJ219" s="1069">
        <v>2.33</v>
      </c>
      <c r="BK219" s="1069">
        <v>0</v>
      </c>
      <c r="BL219" s="1108">
        <v>29.06</v>
      </c>
      <c r="BM219" s="421"/>
      <c r="BN219" s="422" t="s">
        <v>1107</v>
      </c>
      <c r="BO219" s="424" t="s">
        <v>1152</v>
      </c>
      <c r="BP219" s="424">
        <v>0.4</v>
      </c>
      <c r="BQ219" s="865" t="s">
        <v>305</v>
      </c>
      <c r="BR219" s="424">
        <v>33.546613357436421</v>
      </c>
      <c r="BS219" s="425">
        <v>1</v>
      </c>
      <c r="BT219" s="425">
        <v>1</v>
      </c>
      <c r="BU219" s="426"/>
    </row>
    <row r="220" spans="1:73" ht="14.25">
      <c r="A220" s="1242" t="s">
        <v>1108</v>
      </c>
      <c r="B220" s="1243"/>
      <c r="C220" s="1244"/>
      <c r="D220" s="1061">
        <v>0.4</v>
      </c>
      <c r="E220" s="1062"/>
      <c r="F220" s="1063"/>
      <c r="G220" s="1064" t="s">
        <v>305</v>
      </c>
      <c r="H220" s="1065">
        <v>30.000000000202778</v>
      </c>
      <c r="I220" s="1065">
        <v>1</v>
      </c>
      <c r="J220" s="1065">
        <v>30.000000000202778</v>
      </c>
      <c r="K220" s="1066">
        <v>1</v>
      </c>
      <c r="L220" s="1066">
        <v>1</v>
      </c>
      <c r="M220" s="1067">
        <v>1</v>
      </c>
      <c r="N220" s="1068">
        <v>0.04</v>
      </c>
      <c r="O220" s="1068">
        <v>0.1</v>
      </c>
      <c r="P220" s="1067">
        <v>1.1400000000000001</v>
      </c>
      <c r="Q220" s="1067">
        <v>1.08</v>
      </c>
      <c r="R220" s="1069">
        <v>36.94</v>
      </c>
      <c r="S220" s="1069">
        <v>0</v>
      </c>
      <c r="T220" s="1069">
        <v>0</v>
      </c>
      <c r="U220" s="1069">
        <v>0</v>
      </c>
      <c r="V220" s="1069">
        <v>0</v>
      </c>
      <c r="W220" s="1068">
        <v>0</v>
      </c>
      <c r="X220" s="1070">
        <v>0</v>
      </c>
      <c r="Y220" s="1083" t="s">
        <v>1153</v>
      </c>
      <c r="Z220" s="1084">
        <v>1.2</v>
      </c>
      <c r="AA220" s="1085" t="s">
        <v>41</v>
      </c>
      <c r="AB220" s="1086">
        <v>1.2</v>
      </c>
      <c r="AC220" s="1087">
        <v>1</v>
      </c>
      <c r="AD220" s="1088">
        <v>0.04</v>
      </c>
      <c r="AE220" s="1088">
        <v>0.15</v>
      </c>
      <c r="AF220" s="1089">
        <v>1.19</v>
      </c>
      <c r="AG220" s="1089">
        <v>2.2000000000000002</v>
      </c>
      <c r="AH220" s="1088">
        <v>0.92</v>
      </c>
      <c r="AI220" s="1090">
        <v>2.41</v>
      </c>
      <c r="AJ220" s="1090">
        <v>0</v>
      </c>
      <c r="AK220" s="1090">
        <v>0</v>
      </c>
      <c r="AL220" s="1090">
        <v>0</v>
      </c>
      <c r="AM220" s="1090">
        <v>0</v>
      </c>
      <c r="AN220" s="1088">
        <v>0</v>
      </c>
      <c r="AO220" s="1091">
        <v>0</v>
      </c>
      <c r="AP220" s="1242" t="s">
        <v>1108</v>
      </c>
      <c r="AQ220" s="1244">
        <v>0</v>
      </c>
      <c r="AR220" s="1103">
        <v>0.4</v>
      </c>
      <c r="AS220" s="1104"/>
      <c r="AT220" s="1104"/>
      <c r="AU220" s="1105">
        <v>30.000000000202778</v>
      </c>
      <c r="AV220" s="1084">
        <v>1.4</v>
      </c>
      <c r="AW220" s="1085" t="s">
        <v>41</v>
      </c>
      <c r="AX220" s="1086">
        <v>1.4</v>
      </c>
      <c r="AY220" s="1068">
        <v>28.60000000020278</v>
      </c>
      <c r="AZ220" s="1106">
        <v>0.1</v>
      </c>
      <c r="BA220" s="1106"/>
      <c r="BB220" s="1068">
        <v>1.08</v>
      </c>
      <c r="BC220" s="1067">
        <v>5.78</v>
      </c>
      <c r="BD220" s="1107">
        <v>0</v>
      </c>
      <c r="BE220" s="1107"/>
      <c r="BF220" s="1107">
        <v>39.349999999999994</v>
      </c>
      <c r="BG220" s="1107">
        <v>5.18</v>
      </c>
      <c r="BH220" s="1069">
        <v>1.19</v>
      </c>
      <c r="BI220" s="1069">
        <v>0</v>
      </c>
      <c r="BJ220" s="1069">
        <v>2.33</v>
      </c>
      <c r="BK220" s="1069">
        <v>0</v>
      </c>
      <c r="BL220" s="1108">
        <v>26.06</v>
      </c>
      <c r="BM220" s="421"/>
      <c r="BN220" s="422" t="s">
        <v>1108</v>
      </c>
      <c r="BO220" s="424" t="s">
        <v>1153</v>
      </c>
      <c r="BP220" s="424">
        <v>0.4</v>
      </c>
      <c r="BQ220" s="865" t="s">
        <v>305</v>
      </c>
      <c r="BR220" s="424">
        <v>30.000000000202778</v>
      </c>
      <c r="BS220" s="425">
        <v>1</v>
      </c>
      <c r="BT220" s="425">
        <v>1</v>
      </c>
      <c r="BU220" s="426"/>
    </row>
    <row r="221" spans="1:73" ht="14.25">
      <c r="A221" s="1242" t="s">
        <v>1109</v>
      </c>
      <c r="B221" s="1243"/>
      <c r="C221" s="1244"/>
      <c r="D221" s="1061">
        <v>0.4</v>
      </c>
      <c r="E221" s="1062"/>
      <c r="F221" s="1063"/>
      <c r="G221" s="1064" t="s">
        <v>305</v>
      </c>
      <c r="H221" s="1065">
        <v>25.000000000121968</v>
      </c>
      <c r="I221" s="1065">
        <v>1</v>
      </c>
      <c r="J221" s="1065">
        <v>25.000000000121968</v>
      </c>
      <c r="K221" s="1066">
        <v>1</v>
      </c>
      <c r="L221" s="1066">
        <v>1</v>
      </c>
      <c r="M221" s="1067">
        <v>1</v>
      </c>
      <c r="N221" s="1068">
        <v>0.04</v>
      </c>
      <c r="O221" s="1068">
        <v>0.1</v>
      </c>
      <c r="P221" s="1067">
        <v>1.1400000000000001</v>
      </c>
      <c r="Q221" s="1067">
        <v>1.08</v>
      </c>
      <c r="R221" s="1069">
        <v>30.78</v>
      </c>
      <c r="S221" s="1069">
        <v>0</v>
      </c>
      <c r="T221" s="1069">
        <v>0</v>
      </c>
      <c r="U221" s="1069">
        <v>0</v>
      </c>
      <c r="V221" s="1069">
        <v>0</v>
      </c>
      <c r="W221" s="1068">
        <v>0</v>
      </c>
      <c r="X221" s="1070">
        <v>0</v>
      </c>
      <c r="Y221" s="1083" t="s">
        <v>1154</v>
      </c>
      <c r="Z221" s="1084">
        <v>1.2</v>
      </c>
      <c r="AA221" s="1085" t="s">
        <v>41</v>
      </c>
      <c r="AB221" s="1086">
        <v>1.2</v>
      </c>
      <c r="AC221" s="1087">
        <v>1</v>
      </c>
      <c r="AD221" s="1088">
        <v>0.04</v>
      </c>
      <c r="AE221" s="1088">
        <v>0.15</v>
      </c>
      <c r="AF221" s="1089">
        <v>1.19</v>
      </c>
      <c r="AG221" s="1089">
        <v>2.2000000000000002</v>
      </c>
      <c r="AH221" s="1088">
        <v>0.92</v>
      </c>
      <c r="AI221" s="1090">
        <v>2.41</v>
      </c>
      <c r="AJ221" s="1090">
        <v>0</v>
      </c>
      <c r="AK221" s="1090">
        <v>0</v>
      </c>
      <c r="AL221" s="1090">
        <v>0</v>
      </c>
      <c r="AM221" s="1090">
        <v>0</v>
      </c>
      <c r="AN221" s="1088">
        <v>0</v>
      </c>
      <c r="AO221" s="1091">
        <v>0</v>
      </c>
      <c r="AP221" s="1242" t="s">
        <v>1109</v>
      </c>
      <c r="AQ221" s="1244">
        <v>0</v>
      </c>
      <c r="AR221" s="1103">
        <v>0.4</v>
      </c>
      <c r="AS221" s="1104"/>
      <c r="AT221" s="1104"/>
      <c r="AU221" s="1105">
        <v>25.000000000121968</v>
      </c>
      <c r="AV221" s="1084">
        <v>1.4</v>
      </c>
      <c r="AW221" s="1085" t="s">
        <v>41</v>
      </c>
      <c r="AX221" s="1086">
        <v>1.4</v>
      </c>
      <c r="AY221" s="1068">
        <v>23.60000000012197</v>
      </c>
      <c r="AZ221" s="1106">
        <v>0.1</v>
      </c>
      <c r="BA221" s="1106"/>
      <c r="BB221" s="1068">
        <v>1.08</v>
      </c>
      <c r="BC221" s="1067">
        <v>4.7699999999999996</v>
      </c>
      <c r="BD221" s="1107">
        <v>0</v>
      </c>
      <c r="BE221" s="1107"/>
      <c r="BF221" s="1107">
        <v>33.19</v>
      </c>
      <c r="BG221" s="1107">
        <v>4.2699999999999996</v>
      </c>
      <c r="BH221" s="1069">
        <v>1.19</v>
      </c>
      <c r="BI221" s="1069">
        <v>0</v>
      </c>
      <c r="BJ221" s="1069">
        <v>2.33</v>
      </c>
      <c r="BK221" s="1069">
        <v>0</v>
      </c>
      <c r="BL221" s="1108">
        <v>21.82</v>
      </c>
      <c r="BM221" s="421"/>
      <c r="BN221" s="422" t="s">
        <v>1109</v>
      </c>
      <c r="BO221" s="424" t="s">
        <v>1154</v>
      </c>
      <c r="BP221" s="920">
        <v>0.4</v>
      </c>
      <c r="BQ221" s="865" t="s">
        <v>305</v>
      </c>
      <c r="BR221" s="424">
        <v>25.000000000121968</v>
      </c>
      <c r="BS221" s="425">
        <v>1</v>
      </c>
      <c r="BT221" s="425">
        <v>1</v>
      </c>
      <c r="BU221" s="426"/>
    </row>
    <row r="222" spans="1:73" ht="14.25">
      <c r="A222" s="1242" t="s">
        <v>1110</v>
      </c>
      <c r="B222" s="1243"/>
      <c r="C222" s="1244"/>
      <c r="D222" s="1061">
        <v>0.4</v>
      </c>
      <c r="E222" s="1062"/>
      <c r="F222" s="1063"/>
      <c r="G222" s="1064" t="s">
        <v>305</v>
      </c>
      <c r="H222" s="1065">
        <v>25.000000000195399</v>
      </c>
      <c r="I222" s="1065">
        <v>1</v>
      </c>
      <c r="J222" s="1065">
        <v>25.000000000195399</v>
      </c>
      <c r="K222" s="1066">
        <v>1</v>
      </c>
      <c r="L222" s="1066">
        <v>1</v>
      </c>
      <c r="M222" s="1067">
        <v>1</v>
      </c>
      <c r="N222" s="1068">
        <v>0.04</v>
      </c>
      <c r="O222" s="1068">
        <v>0.1</v>
      </c>
      <c r="P222" s="1067">
        <v>1.1400000000000001</v>
      </c>
      <c r="Q222" s="1067">
        <v>1.08</v>
      </c>
      <c r="R222" s="1069">
        <v>30.78</v>
      </c>
      <c r="S222" s="1069">
        <v>0</v>
      </c>
      <c r="T222" s="1069">
        <v>0</v>
      </c>
      <c r="U222" s="1069">
        <v>0</v>
      </c>
      <c r="V222" s="1069">
        <v>0</v>
      </c>
      <c r="W222" s="1068">
        <v>0</v>
      </c>
      <c r="X222" s="1070">
        <v>0</v>
      </c>
      <c r="Y222" s="1083" t="s">
        <v>1155</v>
      </c>
      <c r="Z222" s="1084">
        <v>1.2</v>
      </c>
      <c r="AA222" s="1085" t="s">
        <v>41</v>
      </c>
      <c r="AB222" s="1086">
        <v>1.2</v>
      </c>
      <c r="AC222" s="1087">
        <v>1</v>
      </c>
      <c r="AD222" s="1088">
        <v>0.04</v>
      </c>
      <c r="AE222" s="1088">
        <v>0.15</v>
      </c>
      <c r="AF222" s="1089">
        <v>1.19</v>
      </c>
      <c r="AG222" s="1089">
        <v>2.2000000000000002</v>
      </c>
      <c r="AH222" s="1088">
        <v>0.92</v>
      </c>
      <c r="AI222" s="1090">
        <v>2.41</v>
      </c>
      <c r="AJ222" s="1090">
        <v>0</v>
      </c>
      <c r="AK222" s="1090">
        <v>0</v>
      </c>
      <c r="AL222" s="1090">
        <v>0</v>
      </c>
      <c r="AM222" s="1090">
        <v>0</v>
      </c>
      <c r="AN222" s="1088">
        <v>0</v>
      </c>
      <c r="AO222" s="1091">
        <v>0</v>
      </c>
      <c r="AP222" s="1242" t="s">
        <v>1110</v>
      </c>
      <c r="AQ222" s="1244">
        <v>0</v>
      </c>
      <c r="AR222" s="1103">
        <v>0.4</v>
      </c>
      <c r="AS222" s="1104"/>
      <c r="AT222" s="1104"/>
      <c r="AU222" s="1105">
        <v>25.000000000195399</v>
      </c>
      <c r="AV222" s="1084">
        <v>1.4</v>
      </c>
      <c r="AW222" s="1085" t="s">
        <v>41</v>
      </c>
      <c r="AX222" s="1086">
        <v>1.4</v>
      </c>
      <c r="AY222" s="1068">
        <v>23.600000000195401</v>
      </c>
      <c r="AZ222" s="1106">
        <v>0.1</v>
      </c>
      <c r="BA222" s="1106"/>
      <c r="BB222" s="1068">
        <v>1.08</v>
      </c>
      <c r="BC222" s="1067">
        <v>4.7699999999999996</v>
      </c>
      <c r="BD222" s="1107">
        <v>0</v>
      </c>
      <c r="BE222" s="1107"/>
      <c r="BF222" s="1107">
        <v>33.19</v>
      </c>
      <c r="BG222" s="1107">
        <v>4.2699999999999996</v>
      </c>
      <c r="BH222" s="1069">
        <v>1.19</v>
      </c>
      <c r="BI222" s="1069">
        <v>0</v>
      </c>
      <c r="BJ222" s="1069">
        <v>2.33</v>
      </c>
      <c r="BK222" s="1069">
        <v>0</v>
      </c>
      <c r="BL222" s="1108">
        <v>21.82</v>
      </c>
      <c r="BM222" s="421"/>
      <c r="BN222" s="422" t="s">
        <v>1110</v>
      </c>
      <c r="BO222" s="424" t="s">
        <v>1155</v>
      </c>
      <c r="BP222" s="424">
        <v>0.4</v>
      </c>
      <c r="BQ222" s="865" t="s">
        <v>305</v>
      </c>
      <c r="BR222" s="424">
        <v>25.000000000195399</v>
      </c>
      <c r="BS222" s="425">
        <v>1</v>
      </c>
      <c r="BT222" s="425">
        <v>1</v>
      </c>
      <c r="BU222" s="426"/>
    </row>
    <row r="223" spans="1:73" ht="14.25">
      <c r="A223" s="1242" t="s">
        <v>1111</v>
      </c>
      <c r="B223" s="1243"/>
      <c r="C223" s="1244"/>
      <c r="D223" s="1061">
        <v>0.4</v>
      </c>
      <c r="E223" s="1062"/>
      <c r="F223" s="1063"/>
      <c r="G223" s="1064" t="s">
        <v>305</v>
      </c>
      <c r="H223" s="1065">
        <v>20.000000000178108</v>
      </c>
      <c r="I223" s="1065">
        <v>1</v>
      </c>
      <c r="J223" s="1065">
        <v>20.000000000178108</v>
      </c>
      <c r="K223" s="1066">
        <v>1</v>
      </c>
      <c r="L223" s="1066">
        <v>1</v>
      </c>
      <c r="M223" s="1067">
        <v>1</v>
      </c>
      <c r="N223" s="1068">
        <v>0.04</v>
      </c>
      <c r="O223" s="1068">
        <v>0.1</v>
      </c>
      <c r="P223" s="1067">
        <v>1.1400000000000001</v>
      </c>
      <c r="Q223" s="1067">
        <v>1.08</v>
      </c>
      <c r="R223" s="1069">
        <v>24.62</v>
      </c>
      <c r="S223" s="1069">
        <v>0</v>
      </c>
      <c r="T223" s="1069">
        <v>0</v>
      </c>
      <c r="U223" s="1069">
        <v>0</v>
      </c>
      <c r="V223" s="1069">
        <v>0</v>
      </c>
      <c r="W223" s="1068">
        <v>0</v>
      </c>
      <c r="X223" s="1070">
        <v>0</v>
      </c>
      <c r="Y223" s="1083" t="s">
        <v>1156</v>
      </c>
      <c r="Z223" s="1084">
        <v>1.2</v>
      </c>
      <c r="AA223" s="1085" t="s">
        <v>41</v>
      </c>
      <c r="AB223" s="1086">
        <v>1.2</v>
      </c>
      <c r="AC223" s="1087">
        <v>1</v>
      </c>
      <c r="AD223" s="1088">
        <v>0.04</v>
      </c>
      <c r="AE223" s="1088">
        <v>0.15</v>
      </c>
      <c r="AF223" s="1089">
        <v>1.19</v>
      </c>
      <c r="AG223" s="1089">
        <v>2.2000000000000002</v>
      </c>
      <c r="AH223" s="1088">
        <v>0.92</v>
      </c>
      <c r="AI223" s="1090">
        <v>2.41</v>
      </c>
      <c r="AJ223" s="1090">
        <v>0</v>
      </c>
      <c r="AK223" s="1090">
        <v>0</v>
      </c>
      <c r="AL223" s="1090">
        <v>0</v>
      </c>
      <c r="AM223" s="1090">
        <v>0</v>
      </c>
      <c r="AN223" s="1088">
        <v>0</v>
      </c>
      <c r="AO223" s="1091">
        <v>0</v>
      </c>
      <c r="AP223" s="1242" t="s">
        <v>1111</v>
      </c>
      <c r="AQ223" s="1244">
        <v>0</v>
      </c>
      <c r="AR223" s="1103">
        <v>0.4</v>
      </c>
      <c r="AS223" s="1104"/>
      <c r="AT223" s="1104"/>
      <c r="AU223" s="1105">
        <v>20.000000000178108</v>
      </c>
      <c r="AV223" s="1084">
        <v>1.4</v>
      </c>
      <c r="AW223" s="1085" t="s">
        <v>41</v>
      </c>
      <c r="AX223" s="1086">
        <v>1.4</v>
      </c>
      <c r="AY223" s="1068">
        <v>18.60000000017811</v>
      </c>
      <c r="AZ223" s="1106">
        <v>0.1</v>
      </c>
      <c r="BA223" s="1106"/>
      <c r="BB223" s="1068">
        <v>1.08</v>
      </c>
      <c r="BC223" s="1067">
        <v>3.76</v>
      </c>
      <c r="BD223" s="1107">
        <v>0</v>
      </c>
      <c r="BE223" s="1107"/>
      <c r="BF223" s="1107">
        <v>27.03</v>
      </c>
      <c r="BG223" s="1107">
        <v>3.37</v>
      </c>
      <c r="BH223" s="1069">
        <v>1.19</v>
      </c>
      <c r="BI223" s="1069">
        <v>0</v>
      </c>
      <c r="BJ223" s="1069">
        <v>2.33</v>
      </c>
      <c r="BK223" s="1069">
        <v>0</v>
      </c>
      <c r="BL223" s="1108">
        <v>17.57</v>
      </c>
      <c r="BM223" s="421"/>
      <c r="BN223" s="422" t="s">
        <v>1111</v>
      </c>
      <c r="BO223" s="424" t="s">
        <v>1156</v>
      </c>
      <c r="BP223" s="424">
        <v>0.4</v>
      </c>
      <c r="BQ223" s="865" t="s">
        <v>305</v>
      </c>
      <c r="BR223" s="424">
        <v>20.000000000178108</v>
      </c>
      <c r="BS223" s="425">
        <v>1</v>
      </c>
      <c r="BT223" s="425">
        <v>1</v>
      </c>
      <c r="BU223" s="426"/>
    </row>
    <row r="224" spans="1:73" ht="14.25">
      <c r="A224" s="1242" t="s">
        <v>1112</v>
      </c>
      <c r="B224" s="1243"/>
      <c r="C224" s="1244"/>
      <c r="D224" s="1061">
        <v>0.4</v>
      </c>
      <c r="E224" s="1062"/>
      <c r="F224" s="1063"/>
      <c r="G224" s="1064" t="s">
        <v>305</v>
      </c>
      <c r="H224" s="1065">
        <v>20.000000000090076</v>
      </c>
      <c r="I224" s="1065">
        <v>1</v>
      </c>
      <c r="J224" s="1065">
        <v>20.000000000090076</v>
      </c>
      <c r="K224" s="1066">
        <v>1</v>
      </c>
      <c r="L224" s="1066">
        <v>1</v>
      </c>
      <c r="M224" s="1067">
        <v>1</v>
      </c>
      <c r="N224" s="1068">
        <v>0.04</v>
      </c>
      <c r="O224" s="1068">
        <v>0.1</v>
      </c>
      <c r="P224" s="1067">
        <v>1.1400000000000001</v>
      </c>
      <c r="Q224" s="1067">
        <v>1.08</v>
      </c>
      <c r="R224" s="1069">
        <v>24.62</v>
      </c>
      <c r="S224" s="1069">
        <v>0</v>
      </c>
      <c r="T224" s="1069">
        <v>0</v>
      </c>
      <c r="U224" s="1069">
        <v>0</v>
      </c>
      <c r="V224" s="1069">
        <v>0</v>
      </c>
      <c r="W224" s="1068">
        <v>0</v>
      </c>
      <c r="X224" s="1070">
        <v>0</v>
      </c>
      <c r="Y224" s="1083" t="s">
        <v>1157</v>
      </c>
      <c r="Z224" s="1084">
        <v>1.2</v>
      </c>
      <c r="AA224" s="1085" t="s">
        <v>41</v>
      </c>
      <c r="AB224" s="1086">
        <v>1.2</v>
      </c>
      <c r="AC224" s="1087">
        <v>1</v>
      </c>
      <c r="AD224" s="1088">
        <v>0.04</v>
      </c>
      <c r="AE224" s="1088">
        <v>0.15</v>
      </c>
      <c r="AF224" s="1089">
        <v>1.19</v>
      </c>
      <c r="AG224" s="1089">
        <v>2.2000000000000002</v>
      </c>
      <c r="AH224" s="1088">
        <v>0.92</v>
      </c>
      <c r="AI224" s="1090">
        <v>2.41</v>
      </c>
      <c r="AJ224" s="1090">
        <v>0</v>
      </c>
      <c r="AK224" s="1090">
        <v>0</v>
      </c>
      <c r="AL224" s="1090">
        <v>0</v>
      </c>
      <c r="AM224" s="1090">
        <v>0</v>
      </c>
      <c r="AN224" s="1088">
        <v>0</v>
      </c>
      <c r="AO224" s="1091">
        <v>0</v>
      </c>
      <c r="AP224" s="1242" t="s">
        <v>1112</v>
      </c>
      <c r="AQ224" s="1244">
        <v>0</v>
      </c>
      <c r="AR224" s="1103">
        <v>0.4</v>
      </c>
      <c r="AS224" s="1104"/>
      <c r="AT224" s="1104"/>
      <c r="AU224" s="1105">
        <v>20.000000000090076</v>
      </c>
      <c r="AV224" s="1084">
        <v>1.4</v>
      </c>
      <c r="AW224" s="1085" t="s">
        <v>41</v>
      </c>
      <c r="AX224" s="1086">
        <v>1.4</v>
      </c>
      <c r="AY224" s="1068">
        <v>18.600000000090077</v>
      </c>
      <c r="AZ224" s="1106">
        <v>0.1</v>
      </c>
      <c r="BA224" s="1106"/>
      <c r="BB224" s="1068">
        <v>1.08</v>
      </c>
      <c r="BC224" s="1067">
        <v>3.76</v>
      </c>
      <c r="BD224" s="1107">
        <v>0</v>
      </c>
      <c r="BE224" s="1107"/>
      <c r="BF224" s="1107">
        <v>27.03</v>
      </c>
      <c r="BG224" s="1107">
        <v>3.37</v>
      </c>
      <c r="BH224" s="1069">
        <v>1.19</v>
      </c>
      <c r="BI224" s="1069">
        <v>0</v>
      </c>
      <c r="BJ224" s="1069">
        <v>2.33</v>
      </c>
      <c r="BK224" s="1069">
        <v>0</v>
      </c>
      <c r="BL224" s="1108">
        <v>17.57</v>
      </c>
      <c r="BM224" s="421"/>
      <c r="BN224" s="422" t="s">
        <v>1112</v>
      </c>
      <c r="BO224" s="424" t="s">
        <v>1157</v>
      </c>
      <c r="BP224" s="424">
        <v>0.4</v>
      </c>
      <c r="BQ224" s="865" t="s">
        <v>305</v>
      </c>
      <c r="BR224" s="424">
        <v>20.000000000090076</v>
      </c>
      <c r="BS224" s="425">
        <v>1</v>
      </c>
      <c r="BT224" s="425">
        <v>1</v>
      </c>
      <c r="BU224" s="426"/>
    </row>
    <row r="225" spans="1:73" ht="14.25">
      <c r="A225" s="1242" t="s">
        <v>1113</v>
      </c>
      <c r="B225" s="1243"/>
      <c r="C225" s="1244"/>
      <c r="D225" s="1061">
        <v>0.4</v>
      </c>
      <c r="E225" s="1062"/>
      <c r="F225" s="1063"/>
      <c r="G225" s="1064" t="s">
        <v>305</v>
      </c>
      <c r="H225" s="1065">
        <v>30.738362364595375</v>
      </c>
      <c r="I225" s="1065">
        <v>1</v>
      </c>
      <c r="J225" s="1065">
        <v>30.738362364595375</v>
      </c>
      <c r="K225" s="1066">
        <v>1</v>
      </c>
      <c r="L225" s="1066">
        <v>1</v>
      </c>
      <c r="M225" s="1067">
        <v>1</v>
      </c>
      <c r="N225" s="1068">
        <v>0.04</v>
      </c>
      <c r="O225" s="1068">
        <v>0.1</v>
      </c>
      <c r="P225" s="1067">
        <v>1.1400000000000001</v>
      </c>
      <c r="Q225" s="1067">
        <v>1.08</v>
      </c>
      <c r="R225" s="1069">
        <v>37.85</v>
      </c>
      <c r="S225" s="1069">
        <v>0</v>
      </c>
      <c r="T225" s="1069">
        <v>0</v>
      </c>
      <c r="U225" s="1069">
        <v>0</v>
      </c>
      <c r="V225" s="1069">
        <v>0</v>
      </c>
      <c r="W225" s="1068">
        <v>0</v>
      </c>
      <c r="X225" s="1070">
        <v>0</v>
      </c>
      <c r="Y225" s="1083" t="s">
        <v>1158</v>
      </c>
      <c r="Z225" s="1084">
        <v>1.2</v>
      </c>
      <c r="AA225" s="1085" t="s">
        <v>41</v>
      </c>
      <c r="AB225" s="1086">
        <v>1.2</v>
      </c>
      <c r="AC225" s="1087">
        <v>1</v>
      </c>
      <c r="AD225" s="1088">
        <v>0.04</v>
      </c>
      <c r="AE225" s="1088">
        <v>0.15</v>
      </c>
      <c r="AF225" s="1089">
        <v>1.19</v>
      </c>
      <c r="AG225" s="1089">
        <v>2.2000000000000002</v>
      </c>
      <c r="AH225" s="1088">
        <v>0.92</v>
      </c>
      <c r="AI225" s="1090">
        <v>2.41</v>
      </c>
      <c r="AJ225" s="1090">
        <v>0</v>
      </c>
      <c r="AK225" s="1090">
        <v>0</v>
      </c>
      <c r="AL225" s="1090">
        <v>0</v>
      </c>
      <c r="AM225" s="1090">
        <v>0</v>
      </c>
      <c r="AN225" s="1088">
        <v>0</v>
      </c>
      <c r="AO225" s="1091">
        <v>0</v>
      </c>
      <c r="AP225" s="1242" t="s">
        <v>1113</v>
      </c>
      <c r="AQ225" s="1244">
        <v>0</v>
      </c>
      <c r="AR225" s="1103">
        <v>0.4</v>
      </c>
      <c r="AS225" s="1104"/>
      <c r="AT225" s="1104"/>
      <c r="AU225" s="1105">
        <v>30.738362364595375</v>
      </c>
      <c r="AV225" s="1084">
        <v>1.4</v>
      </c>
      <c r="AW225" s="1085" t="s">
        <v>41</v>
      </c>
      <c r="AX225" s="1086">
        <v>1.4</v>
      </c>
      <c r="AY225" s="1068">
        <v>29.338362364595376</v>
      </c>
      <c r="AZ225" s="1106">
        <v>0.1</v>
      </c>
      <c r="BA225" s="1106"/>
      <c r="BB225" s="1068">
        <v>1.08</v>
      </c>
      <c r="BC225" s="1067">
        <v>5.93</v>
      </c>
      <c r="BD225" s="1107">
        <v>0</v>
      </c>
      <c r="BE225" s="1107"/>
      <c r="BF225" s="1107">
        <v>40.260000000000005</v>
      </c>
      <c r="BG225" s="1107">
        <v>5.31</v>
      </c>
      <c r="BH225" s="1069">
        <v>1.19</v>
      </c>
      <c r="BI225" s="1069">
        <v>0</v>
      </c>
      <c r="BJ225" s="1069">
        <v>2.33</v>
      </c>
      <c r="BK225" s="1069">
        <v>0</v>
      </c>
      <c r="BL225" s="1108">
        <v>26.69</v>
      </c>
      <c r="BM225" s="421"/>
      <c r="BN225" s="422" t="s">
        <v>1113</v>
      </c>
      <c r="BO225" s="424" t="s">
        <v>1158</v>
      </c>
      <c r="BP225" s="424">
        <v>0.4</v>
      </c>
      <c r="BQ225" s="865" t="s">
        <v>305</v>
      </c>
      <c r="BR225" s="424">
        <v>30.738362364595375</v>
      </c>
      <c r="BS225" s="425">
        <v>1</v>
      </c>
      <c r="BT225" s="425">
        <v>1</v>
      </c>
      <c r="BU225" s="426"/>
    </row>
    <row r="226" spans="1:73" ht="14.25">
      <c r="A226" s="1242" t="s">
        <v>1114</v>
      </c>
      <c r="B226" s="1243"/>
      <c r="C226" s="1244"/>
      <c r="D226" s="1061">
        <v>0.4</v>
      </c>
      <c r="E226" s="1062"/>
      <c r="F226" s="1063"/>
      <c r="G226" s="1064" t="s">
        <v>305</v>
      </c>
      <c r="H226" s="1065">
        <v>34.999999999625523</v>
      </c>
      <c r="I226" s="1065">
        <v>1</v>
      </c>
      <c r="J226" s="1065">
        <v>34.999999999625523</v>
      </c>
      <c r="K226" s="1066">
        <v>1</v>
      </c>
      <c r="L226" s="1066">
        <v>1</v>
      </c>
      <c r="M226" s="1067">
        <v>1</v>
      </c>
      <c r="N226" s="1068">
        <v>0.04</v>
      </c>
      <c r="O226" s="1068">
        <v>0.1</v>
      </c>
      <c r="P226" s="1067">
        <v>1.1400000000000001</v>
      </c>
      <c r="Q226" s="1067">
        <v>1.08</v>
      </c>
      <c r="R226" s="1069">
        <v>43.09</v>
      </c>
      <c r="S226" s="1069">
        <v>0</v>
      </c>
      <c r="T226" s="1069">
        <v>0</v>
      </c>
      <c r="U226" s="1069">
        <v>0</v>
      </c>
      <c r="V226" s="1069">
        <v>0</v>
      </c>
      <c r="W226" s="1068">
        <v>0</v>
      </c>
      <c r="X226" s="1070">
        <v>0</v>
      </c>
      <c r="Y226" s="1083" t="s">
        <v>1159</v>
      </c>
      <c r="Z226" s="1084">
        <v>1.2</v>
      </c>
      <c r="AA226" s="1085" t="s">
        <v>41</v>
      </c>
      <c r="AB226" s="1086">
        <v>1.2</v>
      </c>
      <c r="AC226" s="1087">
        <v>1</v>
      </c>
      <c r="AD226" s="1088">
        <v>0.04</v>
      </c>
      <c r="AE226" s="1088">
        <v>0.15</v>
      </c>
      <c r="AF226" s="1089">
        <v>1.19</v>
      </c>
      <c r="AG226" s="1089">
        <v>2.2000000000000002</v>
      </c>
      <c r="AH226" s="1088">
        <v>0.92</v>
      </c>
      <c r="AI226" s="1090">
        <v>2.41</v>
      </c>
      <c r="AJ226" s="1090">
        <v>0</v>
      </c>
      <c r="AK226" s="1090">
        <v>0</v>
      </c>
      <c r="AL226" s="1090">
        <v>0</v>
      </c>
      <c r="AM226" s="1090">
        <v>0</v>
      </c>
      <c r="AN226" s="1088">
        <v>0</v>
      </c>
      <c r="AO226" s="1091">
        <v>0</v>
      </c>
      <c r="AP226" s="1242" t="s">
        <v>1114</v>
      </c>
      <c r="AQ226" s="1244">
        <v>0</v>
      </c>
      <c r="AR226" s="1103">
        <v>0.4</v>
      </c>
      <c r="AS226" s="1104"/>
      <c r="AT226" s="1104"/>
      <c r="AU226" s="1105">
        <v>34.999999999625523</v>
      </c>
      <c r="AV226" s="1084">
        <v>1.4</v>
      </c>
      <c r="AW226" s="1085" t="s">
        <v>41</v>
      </c>
      <c r="AX226" s="1086">
        <v>1.4</v>
      </c>
      <c r="AY226" s="1068">
        <v>33.599999999625524</v>
      </c>
      <c r="AZ226" s="1106">
        <v>0.1</v>
      </c>
      <c r="BA226" s="1106"/>
      <c r="BB226" s="1068">
        <v>1.08</v>
      </c>
      <c r="BC226" s="1067">
        <v>6.79</v>
      </c>
      <c r="BD226" s="1107">
        <v>0</v>
      </c>
      <c r="BE226" s="1107"/>
      <c r="BF226" s="1107">
        <v>45.5</v>
      </c>
      <c r="BG226" s="1107">
        <v>6.08</v>
      </c>
      <c r="BH226" s="1069">
        <v>1.19</v>
      </c>
      <c r="BI226" s="1069">
        <v>0</v>
      </c>
      <c r="BJ226" s="1069">
        <v>2.33</v>
      </c>
      <c r="BK226" s="1069">
        <v>0</v>
      </c>
      <c r="BL226" s="1108">
        <v>30.3</v>
      </c>
      <c r="BM226" s="421"/>
      <c r="BN226" s="422" t="s">
        <v>1114</v>
      </c>
      <c r="BO226" s="424" t="s">
        <v>1159</v>
      </c>
      <c r="BP226" s="424">
        <v>0.4</v>
      </c>
      <c r="BQ226" s="865" t="s">
        <v>305</v>
      </c>
      <c r="BR226" s="424">
        <v>34.999999999625523</v>
      </c>
      <c r="BS226" s="425">
        <v>1</v>
      </c>
      <c r="BT226" s="425">
        <v>1</v>
      </c>
      <c r="BU226" s="426"/>
    </row>
    <row r="227" spans="1:73" ht="14.25">
      <c r="A227" s="1242" t="s">
        <v>1115</v>
      </c>
      <c r="B227" s="1243"/>
      <c r="C227" s="1244"/>
      <c r="D227" s="1061">
        <v>0.4</v>
      </c>
      <c r="E227" s="1062"/>
      <c r="F227" s="1063"/>
      <c r="G227" s="1064" t="s">
        <v>305</v>
      </c>
      <c r="H227" s="1065">
        <v>35.000000000209226</v>
      </c>
      <c r="I227" s="1065">
        <v>1</v>
      </c>
      <c r="J227" s="1065">
        <v>35.000000000209226</v>
      </c>
      <c r="K227" s="1066">
        <v>1</v>
      </c>
      <c r="L227" s="1066">
        <v>1</v>
      </c>
      <c r="M227" s="1067">
        <v>1</v>
      </c>
      <c r="N227" s="1068">
        <v>0.04</v>
      </c>
      <c r="O227" s="1068">
        <v>0.1</v>
      </c>
      <c r="P227" s="1067">
        <v>1.1400000000000001</v>
      </c>
      <c r="Q227" s="1067">
        <v>1.08</v>
      </c>
      <c r="R227" s="1069">
        <v>43.09</v>
      </c>
      <c r="S227" s="1069">
        <v>0</v>
      </c>
      <c r="T227" s="1069">
        <v>0</v>
      </c>
      <c r="U227" s="1069">
        <v>0</v>
      </c>
      <c r="V227" s="1069">
        <v>0</v>
      </c>
      <c r="W227" s="1068">
        <v>0</v>
      </c>
      <c r="X227" s="1070">
        <v>0</v>
      </c>
      <c r="Y227" s="1083" t="s">
        <v>1159</v>
      </c>
      <c r="Z227" s="1084">
        <v>1.2</v>
      </c>
      <c r="AA227" s="1085" t="s">
        <v>41</v>
      </c>
      <c r="AB227" s="1086">
        <v>1.2</v>
      </c>
      <c r="AC227" s="1087">
        <v>1</v>
      </c>
      <c r="AD227" s="1088">
        <v>0.04</v>
      </c>
      <c r="AE227" s="1088">
        <v>0.15</v>
      </c>
      <c r="AF227" s="1089">
        <v>1.19</v>
      </c>
      <c r="AG227" s="1089">
        <v>2.2000000000000002</v>
      </c>
      <c r="AH227" s="1088">
        <v>0.92</v>
      </c>
      <c r="AI227" s="1090">
        <v>2.41</v>
      </c>
      <c r="AJ227" s="1090">
        <v>0</v>
      </c>
      <c r="AK227" s="1090">
        <v>0</v>
      </c>
      <c r="AL227" s="1090">
        <v>0</v>
      </c>
      <c r="AM227" s="1090">
        <v>0</v>
      </c>
      <c r="AN227" s="1088">
        <v>0</v>
      </c>
      <c r="AO227" s="1091">
        <v>0</v>
      </c>
      <c r="AP227" s="1242" t="s">
        <v>1115</v>
      </c>
      <c r="AQ227" s="1244">
        <v>0</v>
      </c>
      <c r="AR227" s="1103">
        <v>0.4</v>
      </c>
      <c r="AS227" s="1104"/>
      <c r="AT227" s="1104"/>
      <c r="AU227" s="1105">
        <v>35.000000000209226</v>
      </c>
      <c r="AV227" s="1084">
        <v>1.4</v>
      </c>
      <c r="AW227" s="1085" t="s">
        <v>41</v>
      </c>
      <c r="AX227" s="1086">
        <v>1.4</v>
      </c>
      <c r="AY227" s="1068">
        <v>33.600000000209228</v>
      </c>
      <c r="AZ227" s="1106">
        <v>0.1</v>
      </c>
      <c r="BA227" s="1106"/>
      <c r="BB227" s="1068">
        <v>1.08</v>
      </c>
      <c r="BC227" s="1067">
        <v>6.79</v>
      </c>
      <c r="BD227" s="1107">
        <v>0</v>
      </c>
      <c r="BE227" s="1107"/>
      <c r="BF227" s="1107">
        <v>45.5</v>
      </c>
      <c r="BG227" s="1107">
        <v>6.08</v>
      </c>
      <c r="BH227" s="1069">
        <v>1.19</v>
      </c>
      <c r="BI227" s="1069">
        <v>0</v>
      </c>
      <c r="BJ227" s="1069">
        <v>2.33</v>
      </c>
      <c r="BK227" s="1069">
        <v>0</v>
      </c>
      <c r="BL227" s="1108">
        <v>30.3</v>
      </c>
      <c r="BM227" s="421"/>
      <c r="BN227" s="422" t="s">
        <v>1115</v>
      </c>
      <c r="BO227" s="424" t="s">
        <v>1159</v>
      </c>
      <c r="BP227" s="424">
        <v>0.4</v>
      </c>
      <c r="BQ227" s="865" t="s">
        <v>305</v>
      </c>
      <c r="BR227" s="424">
        <v>35.000000000209226</v>
      </c>
      <c r="BS227" s="425">
        <v>1</v>
      </c>
      <c r="BT227" s="425">
        <v>1</v>
      </c>
      <c r="BU227" s="426"/>
    </row>
    <row r="228" spans="1:73" ht="14.25">
      <c r="A228" s="1242" t="s">
        <v>1116</v>
      </c>
      <c r="B228" s="1243"/>
      <c r="C228" s="1244"/>
      <c r="D228" s="1061">
        <v>0.4</v>
      </c>
      <c r="E228" s="1062"/>
      <c r="F228" s="1063"/>
      <c r="G228" s="1064" t="s">
        <v>305</v>
      </c>
      <c r="H228" s="1065">
        <v>34.999999999915502</v>
      </c>
      <c r="I228" s="1065">
        <v>1</v>
      </c>
      <c r="J228" s="1065">
        <v>34.999999999915502</v>
      </c>
      <c r="K228" s="1066">
        <v>1</v>
      </c>
      <c r="L228" s="1066">
        <v>1</v>
      </c>
      <c r="M228" s="1067">
        <v>1</v>
      </c>
      <c r="N228" s="1068">
        <v>0.04</v>
      </c>
      <c r="O228" s="1068">
        <v>0.1</v>
      </c>
      <c r="P228" s="1067">
        <v>1.1400000000000001</v>
      </c>
      <c r="Q228" s="1067">
        <v>1.08</v>
      </c>
      <c r="R228" s="1069">
        <v>43.09</v>
      </c>
      <c r="S228" s="1069">
        <v>0</v>
      </c>
      <c r="T228" s="1069">
        <v>0</v>
      </c>
      <c r="U228" s="1069">
        <v>0</v>
      </c>
      <c r="V228" s="1069">
        <v>0</v>
      </c>
      <c r="W228" s="1068">
        <v>0</v>
      </c>
      <c r="X228" s="1070">
        <v>0</v>
      </c>
      <c r="Y228" s="1083" t="s">
        <v>1159</v>
      </c>
      <c r="Z228" s="1084">
        <v>1.2</v>
      </c>
      <c r="AA228" s="1085" t="s">
        <v>41</v>
      </c>
      <c r="AB228" s="1086">
        <v>1.2</v>
      </c>
      <c r="AC228" s="1087">
        <v>1</v>
      </c>
      <c r="AD228" s="1088">
        <v>0.04</v>
      </c>
      <c r="AE228" s="1088">
        <v>0.15</v>
      </c>
      <c r="AF228" s="1089">
        <v>1.19</v>
      </c>
      <c r="AG228" s="1089">
        <v>2.2000000000000002</v>
      </c>
      <c r="AH228" s="1088">
        <v>0.92</v>
      </c>
      <c r="AI228" s="1090">
        <v>2.41</v>
      </c>
      <c r="AJ228" s="1090">
        <v>0</v>
      </c>
      <c r="AK228" s="1090">
        <v>0</v>
      </c>
      <c r="AL228" s="1090">
        <v>0</v>
      </c>
      <c r="AM228" s="1090">
        <v>0</v>
      </c>
      <c r="AN228" s="1088">
        <v>0</v>
      </c>
      <c r="AO228" s="1091">
        <v>0</v>
      </c>
      <c r="AP228" s="1242" t="s">
        <v>1116</v>
      </c>
      <c r="AQ228" s="1244">
        <v>0</v>
      </c>
      <c r="AR228" s="1103">
        <v>0.4</v>
      </c>
      <c r="AS228" s="1104"/>
      <c r="AT228" s="1104"/>
      <c r="AU228" s="1105">
        <v>34.999999999915502</v>
      </c>
      <c r="AV228" s="1084">
        <v>1.4</v>
      </c>
      <c r="AW228" s="1085" t="s">
        <v>41</v>
      </c>
      <c r="AX228" s="1086">
        <v>1.4</v>
      </c>
      <c r="AY228" s="1068">
        <v>33.599999999915504</v>
      </c>
      <c r="AZ228" s="1106">
        <v>0.1</v>
      </c>
      <c r="BA228" s="1106"/>
      <c r="BB228" s="1068">
        <v>1.08</v>
      </c>
      <c r="BC228" s="1067">
        <v>6.79</v>
      </c>
      <c r="BD228" s="1107">
        <v>0</v>
      </c>
      <c r="BE228" s="1107"/>
      <c r="BF228" s="1107">
        <v>45.5</v>
      </c>
      <c r="BG228" s="1107">
        <v>6.08</v>
      </c>
      <c r="BH228" s="1069">
        <v>1.19</v>
      </c>
      <c r="BI228" s="1069">
        <v>0</v>
      </c>
      <c r="BJ228" s="1069">
        <v>2.33</v>
      </c>
      <c r="BK228" s="1069">
        <v>0</v>
      </c>
      <c r="BL228" s="1108">
        <v>30.3</v>
      </c>
      <c r="BM228" s="421"/>
      <c r="BN228" s="422" t="s">
        <v>1116</v>
      </c>
      <c r="BO228" s="424" t="s">
        <v>1159</v>
      </c>
      <c r="BP228" s="424">
        <v>0.4</v>
      </c>
      <c r="BQ228" s="865" t="s">
        <v>305</v>
      </c>
      <c r="BR228" s="424">
        <v>34.999999999915502</v>
      </c>
      <c r="BS228" s="425">
        <v>1</v>
      </c>
      <c r="BT228" s="425">
        <v>1</v>
      </c>
      <c r="BU228" s="426"/>
    </row>
    <row r="229" spans="1:73" ht="14.25">
      <c r="A229" s="1242" t="s">
        <v>1117</v>
      </c>
      <c r="B229" s="1243"/>
      <c r="C229" s="1244"/>
      <c r="D229" s="1061">
        <v>0.4</v>
      </c>
      <c r="E229" s="1062"/>
      <c r="F229" s="1063"/>
      <c r="G229" s="1064" t="s">
        <v>305</v>
      </c>
      <c r="H229" s="1065">
        <v>24.000000000347566</v>
      </c>
      <c r="I229" s="1065">
        <v>1</v>
      </c>
      <c r="J229" s="1065">
        <v>24.000000000347566</v>
      </c>
      <c r="K229" s="1066">
        <v>1.2000000000000028</v>
      </c>
      <c r="L229" s="1066">
        <v>1</v>
      </c>
      <c r="M229" s="1067">
        <v>1.1000000000000001</v>
      </c>
      <c r="N229" s="1068">
        <v>0.04</v>
      </c>
      <c r="O229" s="1068">
        <v>0.1</v>
      </c>
      <c r="P229" s="1067">
        <v>1.2400000000000002</v>
      </c>
      <c r="Q229" s="1067">
        <v>1.08</v>
      </c>
      <c r="R229" s="1069">
        <v>32.14</v>
      </c>
      <c r="S229" s="1069">
        <v>0</v>
      </c>
      <c r="T229" s="1069">
        <v>0</v>
      </c>
      <c r="U229" s="1069">
        <v>0</v>
      </c>
      <c r="V229" s="1069">
        <v>0</v>
      </c>
      <c r="W229" s="1068">
        <v>0</v>
      </c>
      <c r="X229" s="1070">
        <v>0</v>
      </c>
      <c r="Y229" s="1083" t="s">
        <v>1159</v>
      </c>
      <c r="Z229" s="1084">
        <v>1.2</v>
      </c>
      <c r="AA229" s="1085" t="s">
        <v>41</v>
      </c>
      <c r="AB229" s="1086">
        <v>1.2</v>
      </c>
      <c r="AC229" s="1087">
        <v>1.2000000000000028</v>
      </c>
      <c r="AD229" s="1088">
        <v>0.04</v>
      </c>
      <c r="AE229" s="1088">
        <v>0.15</v>
      </c>
      <c r="AF229" s="1089">
        <v>1.39</v>
      </c>
      <c r="AG229" s="1089">
        <v>2.2000000000000002</v>
      </c>
      <c r="AH229" s="1088">
        <v>0.92</v>
      </c>
      <c r="AI229" s="1090">
        <v>2.81</v>
      </c>
      <c r="AJ229" s="1090">
        <v>0</v>
      </c>
      <c r="AK229" s="1090">
        <v>0</v>
      </c>
      <c r="AL229" s="1090">
        <v>0</v>
      </c>
      <c r="AM229" s="1090">
        <v>0</v>
      </c>
      <c r="AN229" s="1088">
        <v>0</v>
      </c>
      <c r="AO229" s="1091">
        <v>0</v>
      </c>
      <c r="AP229" s="1242" t="s">
        <v>1117</v>
      </c>
      <c r="AQ229" s="1244">
        <v>0</v>
      </c>
      <c r="AR229" s="1103">
        <v>0.4</v>
      </c>
      <c r="AS229" s="1104"/>
      <c r="AT229" s="1104"/>
      <c r="AU229" s="1105">
        <v>24.000000000347566</v>
      </c>
      <c r="AV229" s="1084">
        <v>1.4</v>
      </c>
      <c r="AW229" s="1085" t="s">
        <v>41</v>
      </c>
      <c r="AX229" s="1086">
        <v>1.4</v>
      </c>
      <c r="AY229" s="1068">
        <v>22.600000000347567</v>
      </c>
      <c r="AZ229" s="1106">
        <v>0.1</v>
      </c>
      <c r="BA229" s="1106"/>
      <c r="BB229" s="1068">
        <v>1.08</v>
      </c>
      <c r="BC229" s="1067">
        <v>4.57</v>
      </c>
      <c r="BD229" s="1107">
        <v>0</v>
      </c>
      <c r="BE229" s="1107"/>
      <c r="BF229" s="1107">
        <v>34.950000000000003</v>
      </c>
      <c r="BG229" s="1107">
        <v>4.09</v>
      </c>
      <c r="BH229" s="1069">
        <v>1.3900000000000028</v>
      </c>
      <c r="BI229" s="1069">
        <v>0</v>
      </c>
      <c r="BJ229" s="1069">
        <v>2.72</v>
      </c>
      <c r="BK229" s="1069">
        <v>0</v>
      </c>
      <c r="BL229" s="1108">
        <v>23.57</v>
      </c>
      <c r="BM229" s="421"/>
      <c r="BN229" s="422" t="s">
        <v>1117</v>
      </c>
      <c r="BO229" s="424" t="s">
        <v>1159</v>
      </c>
      <c r="BP229" s="424">
        <v>0.4</v>
      </c>
      <c r="BQ229" s="865" t="s">
        <v>305</v>
      </c>
      <c r="BR229" s="424">
        <v>24.000000000347566</v>
      </c>
      <c r="BS229" s="425">
        <v>1.2000000000000028</v>
      </c>
      <c r="BT229" s="425">
        <v>1</v>
      </c>
      <c r="BU229" s="426"/>
    </row>
    <row r="230" spans="1:73" ht="14.25">
      <c r="A230" s="1242" t="s">
        <v>1118</v>
      </c>
      <c r="B230" s="1243"/>
      <c r="C230" s="1244"/>
      <c r="D230" s="1061">
        <v>0.4</v>
      </c>
      <c r="E230" s="1062"/>
      <c r="F230" s="1063"/>
      <c r="G230" s="1064" t="s">
        <v>305</v>
      </c>
      <c r="H230" s="1065">
        <v>36.000000000244817</v>
      </c>
      <c r="I230" s="1065">
        <v>1</v>
      </c>
      <c r="J230" s="1065">
        <v>36.000000000244817</v>
      </c>
      <c r="K230" s="1066">
        <v>1</v>
      </c>
      <c r="L230" s="1066">
        <v>1</v>
      </c>
      <c r="M230" s="1067">
        <v>1</v>
      </c>
      <c r="N230" s="1068">
        <v>0.04</v>
      </c>
      <c r="O230" s="1068">
        <v>0.1</v>
      </c>
      <c r="P230" s="1067">
        <v>1.1400000000000001</v>
      </c>
      <c r="Q230" s="1067">
        <v>1.08</v>
      </c>
      <c r="R230" s="1069">
        <v>44.32</v>
      </c>
      <c r="S230" s="1069">
        <v>0</v>
      </c>
      <c r="T230" s="1069">
        <v>0</v>
      </c>
      <c r="U230" s="1069">
        <v>0</v>
      </c>
      <c r="V230" s="1069">
        <v>0</v>
      </c>
      <c r="W230" s="1068">
        <v>0</v>
      </c>
      <c r="X230" s="1070">
        <v>0</v>
      </c>
      <c r="Y230" s="1083" t="s">
        <v>1159</v>
      </c>
      <c r="Z230" s="1084">
        <v>1.2</v>
      </c>
      <c r="AA230" s="1085" t="s">
        <v>41</v>
      </c>
      <c r="AB230" s="1086">
        <v>1.2</v>
      </c>
      <c r="AC230" s="1087">
        <v>1</v>
      </c>
      <c r="AD230" s="1088">
        <v>0.04</v>
      </c>
      <c r="AE230" s="1088">
        <v>0.15</v>
      </c>
      <c r="AF230" s="1089">
        <v>1.19</v>
      </c>
      <c r="AG230" s="1089">
        <v>2.2000000000000002</v>
      </c>
      <c r="AH230" s="1088">
        <v>0.92</v>
      </c>
      <c r="AI230" s="1090">
        <v>2.41</v>
      </c>
      <c r="AJ230" s="1090">
        <v>0</v>
      </c>
      <c r="AK230" s="1090">
        <v>0</v>
      </c>
      <c r="AL230" s="1090">
        <v>0</v>
      </c>
      <c r="AM230" s="1090">
        <v>0</v>
      </c>
      <c r="AN230" s="1088">
        <v>0</v>
      </c>
      <c r="AO230" s="1091">
        <v>0</v>
      </c>
      <c r="AP230" s="1242" t="s">
        <v>1118</v>
      </c>
      <c r="AQ230" s="1244">
        <v>0</v>
      </c>
      <c r="AR230" s="1103">
        <v>0.4</v>
      </c>
      <c r="AS230" s="1104"/>
      <c r="AT230" s="1104"/>
      <c r="AU230" s="1105">
        <v>36.000000000244817</v>
      </c>
      <c r="AV230" s="1084">
        <v>1.4</v>
      </c>
      <c r="AW230" s="1085" t="s">
        <v>41</v>
      </c>
      <c r="AX230" s="1086">
        <v>1.4</v>
      </c>
      <c r="AY230" s="1068">
        <v>34.600000000244819</v>
      </c>
      <c r="AZ230" s="1106">
        <v>0.1</v>
      </c>
      <c r="BA230" s="1106"/>
      <c r="BB230" s="1068">
        <v>1.08</v>
      </c>
      <c r="BC230" s="1067">
        <v>7</v>
      </c>
      <c r="BD230" s="1107">
        <v>0</v>
      </c>
      <c r="BE230" s="1107"/>
      <c r="BF230" s="1107">
        <v>46.730000000000004</v>
      </c>
      <c r="BG230" s="1107">
        <v>6.26</v>
      </c>
      <c r="BH230" s="1069">
        <v>1.19</v>
      </c>
      <c r="BI230" s="1069">
        <v>0</v>
      </c>
      <c r="BJ230" s="1069">
        <v>2.33</v>
      </c>
      <c r="BK230" s="1069">
        <v>0</v>
      </c>
      <c r="BL230" s="1108">
        <v>31.14</v>
      </c>
      <c r="BM230" s="421"/>
      <c r="BN230" s="422" t="s">
        <v>1118</v>
      </c>
      <c r="BO230" s="424" t="s">
        <v>1159</v>
      </c>
      <c r="BP230" s="424">
        <v>0.4</v>
      </c>
      <c r="BQ230" s="865" t="s">
        <v>305</v>
      </c>
      <c r="BR230" s="424">
        <v>36.000000000244817</v>
      </c>
      <c r="BS230" s="425">
        <v>1</v>
      </c>
      <c r="BT230" s="425">
        <v>1</v>
      </c>
      <c r="BU230" s="426"/>
    </row>
    <row r="231" spans="1:73" ht="14.25">
      <c r="A231" s="1242" t="s">
        <v>1119</v>
      </c>
      <c r="B231" s="1243"/>
      <c r="C231" s="1244"/>
      <c r="D231" s="1061">
        <v>0.4</v>
      </c>
      <c r="E231" s="1062"/>
      <c r="F231" s="1063"/>
      <c r="G231" s="1064" t="s">
        <v>305</v>
      </c>
      <c r="H231" s="1065">
        <v>37.168701782585003</v>
      </c>
      <c r="I231" s="1065">
        <v>1</v>
      </c>
      <c r="J231" s="1065">
        <v>37.168701782585003</v>
      </c>
      <c r="K231" s="1066">
        <v>1</v>
      </c>
      <c r="L231" s="1066">
        <v>1</v>
      </c>
      <c r="M231" s="1067">
        <v>1</v>
      </c>
      <c r="N231" s="1068">
        <v>0.04</v>
      </c>
      <c r="O231" s="1068">
        <v>0.1</v>
      </c>
      <c r="P231" s="1067">
        <v>1.1400000000000001</v>
      </c>
      <c r="Q231" s="1067">
        <v>1.08</v>
      </c>
      <c r="R231" s="1069">
        <v>45.76</v>
      </c>
      <c r="S231" s="1069">
        <v>0</v>
      </c>
      <c r="T231" s="1069">
        <v>0</v>
      </c>
      <c r="U231" s="1069">
        <v>0</v>
      </c>
      <c r="V231" s="1069">
        <v>0</v>
      </c>
      <c r="W231" s="1068">
        <v>0</v>
      </c>
      <c r="X231" s="1070">
        <v>0</v>
      </c>
      <c r="Y231" s="1083" t="s">
        <v>1160</v>
      </c>
      <c r="Z231" s="1084">
        <v>1.2</v>
      </c>
      <c r="AA231" s="1085" t="s">
        <v>41</v>
      </c>
      <c r="AB231" s="1086">
        <v>1.2</v>
      </c>
      <c r="AC231" s="1087">
        <v>1</v>
      </c>
      <c r="AD231" s="1088">
        <v>0.04</v>
      </c>
      <c r="AE231" s="1088">
        <v>0.15</v>
      </c>
      <c r="AF231" s="1089">
        <v>1.19</v>
      </c>
      <c r="AG231" s="1089">
        <v>2.2000000000000002</v>
      </c>
      <c r="AH231" s="1088">
        <v>0.92</v>
      </c>
      <c r="AI231" s="1090">
        <v>2.41</v>
      </c>
      <c r="AJ231" s="1090">
        <v>0</v>
      </c>
      <c r="AK231" s="1090">
        <v>0</v>
      </c>
      <c r="AL231" s="1090">
        <v>0</v>
      </c>
      <c r="AM231" s="1090">
        <v>0</v>
      </c>
      <c r="AN231" s="1088">
        <v>0</v>
      </c>
      <c r="AO231" s="1091">
        <v>0</v>
      </c>
      <c r="AP231" s="1242" t="s">
        <v>1119</v>
      </c>
      <c r="AQ231" s="1244">
        <v>0</v>
      </c>
      <c r="AR231" s="1103">
        <v>0.4</v>
      </c>
      <c r="AS231" s="1104"/>
      <c r="AT231" s="1104"/>
      <c r="AU231" s="1105">
        <v>37.168701782585003</v>
      </c>
      <c r="AV231" s="1084">
        <v>1.4</v>
      </c>
      <c r="AW231" s="1085" t="s">
        <v>41</v>
      </c>
      <c r="AX231" s="1086">
        <v>1.4</v>
      </c>
      <c r="AY231" s="1068">
        <v>35.768701782585005</v>
      </c>
      <c r="AZ231" s="1106">
        <v>0.1</v>
      </c>
      <c r="BA231" s="1106"/>
      <c r="BB231" s="1068">
        <v>1.08</v>
      </c>
      <c r="BC231" s="1067">
        <v>7.23</v>
      </c>
      <c r="BD231" s="1107">
        <v>0</v>
      </c>
      <c r="BE231" s="1107"/>
      <c r="BF231" s="1107">
        <v>48.17</v>
      </c>
      <c r="BG231" s="1107">
        <v>6.47</v>
      </c>
      <c r="BH231" s="1069">
        <v>1.19</v>
      </c>
      <c r="BI231" s="1069">
        <v>0</v>
      </c>
      <c r="BJ231" s="1069">
        <v>2.33</v>
      </c>
      <c r="BK231" s="1069">
        <v>0</v>
      </c>
      <c r="BL231" s="1108">
        <v>32.14</v>
      </c>
      <c r="BM231" s="421"/>
      <c r="BN231" s="422" t="s">
        <v>1119</v>
      </c>
      <c r="BO231" s="424" t="s">
        <v>1160</v>
      </c>
      <c r="BP231" s="424">
        <v>0.4</v>
      </c>
      <c r="BQ231" s="865" t="s">
        <v>305</v>
      </c>
      <c r="BR231" s="424">
        <v>37.168701782585003</v>
      </c>
      <c r="BS231" s="425">
        <v>1</v>
      </c>
      <c r="BT231" s="425">
        <v>1</v>
      </c>
      <c r="BU231" s="426"/>
    </row>
    <row r="232" spans="1:73" ht="14.25">
      <c r="A232" s="1242" t="s">
        <v>1120</v>
      </c>
      <c r="B232" s="1243"/>
      <c r="C232" s="1244"/>
      <c r="D232" s="1061">
        <v>0.4</v>
      </c>
      <c r="E232" s="1062"/>
      <c r="F232" s="1063"/>
      <c r="G232" s="1064" t="s">
        <v>305</v>
      </c>
      <c r="H232" s="1065">
        <v>38.798923337908313</v>
      </c>
      <c r="I232" s="1065">
        <v>1</v>
      </c>
      <c r="J232" s="1065">
        <v>38.798923337908313</v>
      </c>
      <c r="K232" s="1066">
        <v>1</v>
      </c>
      <c r="L232" s="1066">
        <v>1</v>
      </c>
      <c r="M232" s="1067">
        <v>1</v>
      </c>
      <c r="N232" s="1068">
        <v>0.04</v>
      </c>
      <c r="O232" s="1068">
        <v>0.1</v>
      </c>
      <c r="P232" s="1067">
        <v>1.1400000000000001</v>
      </c>
      <c r="Q232" s="1067">
        <v>1.08</v>
      </c>
      <c r="R232" s="1069">
        <v>47.77</v>
      </c>
      <c r="S232" s="1069">
        <v>0</v>
      </c>
      <c r="T232" s="1069">
        <v>0</v>
      </c>
      <c r="U232" s="1069">
        <v>0</v>
      </c>
      <c r="V232" s="1069">
        <v>0</v>
      </c>
      <c r="W232" s="1068">
        <v>0</v>
      </c>
      <c r="X232" s="1070">
        <v>0</v>
      </c>
      <c r="Y232" s="1083" t="s">
        <v>1161</v>
      </c>
      <c r="Z232" s="1084">
        <v>1.2</v>
      </c>
      <c r="AA232" s="1085" t="s">
        <v>41</v>
      </c>
      <c r="AB232" s="1086">
        <v>1.2</v>
      </c>
      <c r="AC232" s="1087">
        <v>1</v>
      </c>
      <c r="AD232" s="1088">
        <v>0.04</v>
      </c>
      <c r="AE232" s="1088">
        <v>0.15</v>
      </c>
      <c r="AF232" s="1089">
        <v>1.19</v>
      </c>
      <c r="AG232" s="1089">
        <v>2.2000000000000002</v>
      </c>
      <c r="AH232" s="1088">
        <v>0.92</v>
      </c>
      <c r="AI232" s="1090">
        <v>2.41</v>
      </c>
      <c r="AJ232" s="1090">
        <v>0</v>
      </c>
      <c r="AK232" s="1090">
        <v>0</v>
      </c>
      <c r="AL232" s="1090">
        <v>0</v>
      </c>
      <c r="AM232" s="1090">
        <v>0</v>
      </c>
      <c r="AN232" s="1088">
        <v>0</v>
      </c>
      <c r="AO232" s="1091">
        <v>0</v>
      </c>
      <c r="AP232" s="1242" t="s">
        <v>1120</v>
      </c>
      <c r="AQ232" s="1244">
        <v>0</v>
      </c>
      <c r="AR232" s="1103">
        <v>0.4</v>
      </c>
      <c r="AS232" s="1104"/>
      <c r="AT232" s="1104"/>
      <c r="AU232" s="1105">
        <v>38.798923337908313</v>
      </c>
      <c r="AV232" s="1084">
        <v>1.4</v>
      </c>
      <c r="AW232" s="1085" t="s">
        <v>41</v>
      </c>
      <c r="AX232" s="1086">
        <v>1.4</v>
      </c>
      <c r="AY232" s="1068">
        <v>37.398923337908315</v>
      </c>
      <c r="AZ232" s="1106">
        <v>0.1</v>
      </c>
      <c r="BA232" s="1106"/>
      <c r="BB232" s="1068">
        <v>1.08</v>
      </c>
      <c r="BC232" s="1067">
        <v>7.56</v>
      </c>
      <c r="BD232" s="1107">
        <v>0</v>
      </c>
      <c r="BE232" s="1107"/>
      <c r="BF232" s="1107">
        <v>50.180000000000007</v>
      </c>
      <c r="BG232" s="1107">
        <v>6.77</v>
      </c>
      <c r="BH232" s="1069">
        <v>1.19</v>
      </c>
      <c r="BI232" s="1069">
        <v>0</v>
      </c>
      <c r="BJ232" s="1069">
        <v>2.33</v>
      </c>
      <c r="BK232" s="1069">
        <v>0</v>
      </c>
      <c r="BL232" s="1108">
        <v>33.520000000000003</v>
      </c>
      <c r="BM232" s="421"/>
      <c r="BN232" s="422" t="s">
        <v>1120</v>
      </c>
      <c r="BO232" s="424" t="s">
        <v>1161</v>
      </c>
      <c r="BP232" s="424">
        <v>0.4</v>
      </c>
      <c r="BQ232" s="865" t="s">
        <v>305</v>
      </c>
      <c r="BR232" s="424">
        <v>38.798923337908313</v>
      </c>
      <c r="BS232" s="425">
        <v>1</v>
      </c>
      <c r="BT232" s="425">
        <v>1</v>
      </c>
      <c r="BU232" s="426"/>
    </row>
    <row r="233" spans="1:73" ht="14.25">
      <c r="A233" s="1242" t="s">
        <v>1121</v>
      </c>
      <c r="B233" s="1243"/>
      <c r="C233" s="1244"/>
      <c r="D233" s="1061">
        <v>0.4</v>
      </c>
      <c r="E233" s="1062"/>
      <c r="F233" s="1063"/>
      <c r="G233" s="1064" t="s">
        <v>305</v>
      </c>
      <c r="H233" s="1065">
        <v>39.000000000010196</v>
      </c>
      <c r="I233" s="1065">
        <v>1</v>
      </c>
      <c r="J233" s="1065">
        <v>39.000000000010196</v>
      </c>
      <c r="K233" s="1066">
        <v>1</v>
      </c>
      <c r="L233" s="1066">
        <v>1</v>
      </c>
      <c r="M233" s="1067">
        <v>1</v>
      </c>
      <c r="N233" s="1068">
        <v>0.04</v>
      </c>
      <c r="O233" s="1068">
        <v>0.1</v>
      </c>
      <c r="P233" s="1067">
        <v>1.1400000000000001</v>
      </c>
      <c r="Q233" s="1067">
        <v>1.08</v>
      </c>
      <c r="R233" s="1069">
        <v>48.02</v>
      </c>
      <c r="S233" s="1069">
        <v>0</v>
      </c>
      <c r="T233" s="1069">
        <v>0</v>
      </c>
      <c r="U233" s="1069">
        <v>0</v>
      </c>
      <c r="V233" s="1069">
        <v>0</v>
      </c>
      <c r="W233" s="1068">
        <v>0</v>
      </c>
      <c r="X233" s="1070">
        <v>0</v>
      </c>
      <c r="Y233" s="1083" t="s">
        <v>1161</v>
      </c>
      <c r="Z233" s="1084">
        <v>1.2</v>
      </c>
      <c r="AA233" s="1085" t="s">
        <v>41</v>
      </c>
      <c r="AB233" s="1086">
        <v>1.2</v>
      </c>
      <c r="AC233" s="1087">
        <v>1</v>
      </c>
      <c r="AD233" s="1088">
        <v>0.04</v>
      </c>
      <c r="AE233" s="1088">
        <v>0.15</v>
      </c>
      <c r="AF233" s="1089">
        <v>1.19</v>
      </c>
      <c r="AG233" s="1089">
        <v>2.2000000000000002</v>
      </c>
      <c r="AH233" s="1088">
        <v>0.92</v>
      </c>
      <c r="AI233" s="1090">
        <v>2.41</v>
      </c>
      <c r="AJ233" s="1090">
        <v>0</v>
      </c>
      <c r="AK233" s="1090">
        <v>0</v>
      </c>
      <c r="AL233" s="1090">
        <v>0</v>
      </c>
      <c r="AM233" s="1090">
        <v>0</v>
      </c>
      <c r="AN233" s="1088">
        <v>0</v>
      </c>
      <c r="AO233" s="1091">
        <v>0</v>
      </c>
      <c r="AP233" s="1242" t="s">
        <v>1121</v>
      </c>
      <c r="AQ233" s="1244">
        <v>0</v>
      </c>
      <c r="AR233" s="1103">
        <v>0.4</v>
      </c>
      <c r="AS233" s="1104"/>
      <c r="AT233" s="1104"/>
      <c r="AU233" s="1105">
        <v>39.000000000010196</v>
      </c>
      <c r="AV233" s="1084">
        <v>1.4</v>
      </c>
      <c r="AW233" s="1085" t="s">
        <v>41</v>
      </c>
      <c r="AX233" s="1086">
        <v>1.4</v>
      </c>
      <c r="AY233" s="1068">
        <v>37.600000000010198</v>
      </c>
      <c r="AZ233" s="1106">
        <v>0.1</v>
      </c>
      <c r="BA233" s="1106"/>
      <c r="BB233" s="1068">
        <v>1.08</v>
      </c>
      <c r="BC233" s="1067">
        <v>7.6</v>
      </c>
      <c r="BD233" s="1107">
        <v>0</v>
      </c>
      <c r="BE233" s="1107"/>
      <c r="BF233" s="1107">
        <v>50.430000000000007</v>
      </c>
      <c r="BG233" s="1107">
        <v>6.8</v>
      </c>
      <c r="BH233" s="1069">
        <v>1.19</v>
      </c>
      <c r="BI233" s="1069">
        <v>0</v>
      </c>
      <c r="BJ233" s="1069">
        <v>2.33</v>
      </c>
      <c r="BK233" s="1069">
        <v>0</v>
      </c>
      <c r="BL233" s="1108">
        <v>33.700000000000003</v>
      </c>
      <c r="BM233" s="421"/>
      <c r="BN233" s="422" t="s">
        <v>1121</v>
      </c>
      <c r="BO233" s="424" t="s">
        <v>1161</v>
      </c>
      <c r="BP233" s="424">
        <v>0.4</v>
      </c>
      <c r="BQ233" s="865" t="s">
        <v>305</v>
      </c>
      <c r="BR233" s="424">
        <v>39.000000000010196</v>
      </c>
      <c r="BS233" s="425">
        <v>1</v>
      </c>
      <c r="BT233" s="425">
        <v>1</v>
      </c>
      <c r="BU233" s="426"/>
    </row>
    <row r="234" spans="1:73" ht="14.25">
      <c r="A234" s="1242" t="s">
        <v>1122</v>
      </c>
      <c r="B234" s="1243"/>
      <c r="C234" s="1244"/>
      <c r="D234" s="1061">
        <v>0.4</v>
      </c>
      <c r="E234" s="1062"/>
      <c r="F234" s="1063"/>
      <c r="G234" s="1064" t="s">
        <v>305</v>
      </c>
      <c r="H234" s="1065">
        <v>39.201076661999728</v>
      </c>
      <c r="I234" s="1065">
        <v>1</v>
      </c>
      <c r="J234" s="1065">
        <v>39.201076661999728</v>
      </c>
      <c r="K234" s="1066">
        <v>1</v>
      </c>
      <c r="L234" s="1066">
        <v>1</v>
      </c>
      <c r="M234" s="1067">
        <v>1</v>
      </c>
      <c r="N234" s="1068">
        <v>0.04</v>
      </c>
      <c r="O234" s="1068">
        <v>0.1</v>
      </c>
      <c r="P234" s="1067">
        <v>1.1400000000000001</v>
      </c>
      <c r="Q234" s="1067">
        <v>1.08</v>
      </c>
      <c r="R234" s="1069">
        <v>48.26</v>
      </c>
      <c r="S234" s="1069">
        <v>0</v>
      </c>
      <c r="T234" s="1069">
        <v>0</v>
      </c>
      <c r="U234" s="1069">
        <v>0</v>
      </c>
      <c r="V234" s="1069">
        <v>0</v>
      </c>
      <c r="W234" s="1068">
        <v>0</v>
      </c>
      <c r="X234" s="1070">
        <v>0</v>
      </c>
      <c r="Y234" s="1083" t="s">
        <v>1161</v>
      </c>
      <c r="Z234" s="1084">
        <v>1.2</v>
      </c>
      <c r="AA234" s="1085" t="s">
        <v>41</v>
      </c>
      <c r="AB234" s="1086">
        <v>1.2</v>
      </c>
      <c r="AC234" s="1087">
        <v>1</v>
      </c>
      <c r="AD234" s="1088">
        <v>0.04</v>
      </c>
      <c r="AE234" s="1088">
        <v>0.15</v>
      </c>
      <c r="AF234" s="1089">
        <v>1.19</v>
      </c>
      <c r="AG234" s="1089">
        <v>2.2000000000000002</v>
      </c>
      <c r="AH234" s="1088">
        <v>0.92</v>
      </c>
      <c r="AI234" s="1090">
        <v>2.41</v>
      </c>
      <c r="AJ234" s="1090">
        <v>0</v>
      </c>
      <c r="AK234" s="1090">
        <v>0</v>
      </c>
      <c r="AL234" s="1090">
        <v>0</v>
      </c>
      <c r="AM234" s="1090">
        <v>0</v>
      </c>
      <c r="AN234" s="1088">
        <v>0</v>
      </c>
      <c r="AO234" s="1091">
        <v>0</v>
      </c>
      <c r="AP234" s="1242" t="s">
        <v>1122</v>
      </c>
      <c r="AQ234" s="1244">
        <v>0</v>
      </c>
      <c r="AR234" s="1103">
        <v>0.4</v>
      </c>
      <c r="AS234" s="1104"/>
      <c r="AT234" s="1104"/>
      <c r="AU234" s="1105">
        <v>39.201076661999728</v>
      </c>
      <c r="AV234" s="1084">
        <v>1.4</v>
      </c>
      <c r="AW234" s="1085" t="s">
        <v>41</v>
      </c>
      <c r="AX234" s="1086">
        <v>1.4</v>
      </c>
      <c r="AY234" s="1068">
        <v>37.80107666199973</v>
      </c>
      <c r="AZ234" s="1106">
        <v>0.1</v>
      </c>
      <c r="BA234" s="1106"/>
      <c r="BB234" s="1068">
        <v>1.08</v>
      </c>
      <c r="BC234" s="1067">
        <v>7.64</v>
      </c>
      <c r="BD234" s="1107">
        <v>0</v>
      </c>
      <c r="BE234" s="1107"/>
      <c r="BF234" s="1107">
        <v>50.67</v>
      </c>
      <c r="BG234" s="1107">
        <v>6.84</v>
      </c>
      <c r="BH234" s="1069">
        <v>1.19</v>
      </c>
      <c r="BI234" s="1069">
        <v>0</v>
      </c>
      <c r="BJ234" s="1069">
        <v>2.33</v>
      </c>
      <c r="BK234" s="1069">
        <v>0</v>
      </c>
      <c r="BL234" s="1108">
        <v>33.86</v>
      </c>
      <c r="BM234" s="421"/>
      <c r="BN234" s="422" t="s">
        <v>1122</v>
      </c>
      <c r="BO234" s="424" t="s">
        <v>1161</v>
      </c>
      <c r="BP234" s="424">
        <v>0.4</v>
      </c>
      <c r="BQ234" s="865" t="s">
        <v>305</v>
      </c>
      <c r="BR234" s="424">
        <v>39.201076661999728</v>
      </c>
      <c r="BS234" s="425">
        <v>1</v>
      </c>
      <c r="BT234" s="425">
        <v>1</v>
      </c>
      <c r="BU234" s="426"/>
    </row>
    <row r="235" spans="1:73" ht="14.25">
      <c r="A235" s="1242" t="s">
        <v>1123</v>
      </c>
      <c r="B235" s="1243"/>
      <c r="C235" s="1244"/>
      <c r="D235" s="1061">
        <v>0.4</v>
      </c>
      <c r="E235" s="1062"/>
      <c r="F235" s="1063"/>
      <c r="G235" s="1064" t="s">
        <v>305</v>
      </c>
      <c r="H235" s="1065">
        <v>29.999999999880952</v>
      </c>
      <c r="I235" s="1065">
        <v>1</v>
      </c>
      <c r="J235" s="1065">
        <v>29.999999999880952</v>
      </c>
      <c r="K235" s="1066">
        <v>1</v>
      </c>
      <c r="L235" s="1066">
        <v>0.99999999999999289</v>
      </c>
      <c r="M235" s="1067">
        <v>1</v>
      </c>
      <c r="N235" s="1068">
        <v>0.04</v>
      </c>
      <c r="O235" s="1068">
        <v>0.1</v>
      </c>
      <c r="P235" s="1067">
        <v>1.1400000000000001</v>
      </c>
      <c r="Q235" s="1067">
        <v>1.08</v>
      </c>
      <c r="R235" s="1069">
        <v>36.94</v>
      </c>
      <c r="S235" s="1069">
        <v>0</v>
      </c>
      <c r="T235" s="1069">
        <v>0</v>
      </c>
      <c r="U235" s="1069">
        <v>0</v>
      </c>
      <c r="V235" s="1069">
        <v>0</v>
      </c>
      <c r="W235" s="1068">
        <v>0</v>
      </c>
      <c r="X235" s="1070">
        <v>0</v>
      </c>
      <c r="Y235" s="1083" t="s">
        <v>1161</v>
      </c>
      <c r="Z235" s="1084">
        <v>1.2</v>
      </c>
      <c r="AA235" s="1085" t="s">
        <v>41</v>
      </c>
      <c r="AB235" s="1086">
        <v>1.2</v>
      </c>
      <c r="AC235" s="1087">
        <v>1</v>
      </c>
      <c r="AD235" s="1088">
        <v>0.04</v>
      </c>
      <c r="AE235" s="1088">
        <v>0.15</v>
      </c>
      <c r="AF235" s="1089">
        <v>1.19</v>
      </c>
      <c r="AG235" s="1089">
        <v>2.2000000000000002</v>
      </c>
      <c r="AH235" s="1088">
        <v>0.92</v>
      </c>
      <c r="AI235" s="1090">
        <v>2.41</v>
      </c>
      <c r="AJ235" s="1090">
        <v>0</v>
      </c>
      <c r="AK235" s="1090">
        <v>0</v>
      </c>
      <c r="AL235" s="1090">
        <v>0</v>
      </c>
      <c r="AM235" s="1090">
        <v>0</v>
      </c>
      <c r="AN235" s="1088">
        <v>0</v>
      </c>
      <c r="AO235" s="1091">
        <v>0</v>
      </c>
      <c r="AP235" s="1242" t="s">
        <v>1123</v>
      </c>
      <c r="AQ235" s="1244">
        <v>0</v>
      </c>
      <c r="AR235" s="1103">
        <v>0.4</v>
      </c>
      <c r="AS235" s="1104"/>
      <c r="AT235" s="1104"/>
      <c r="AU235" s="1105">
        <v>29.999999999880952</v>
      </c>
      <c r="AV235" s="1084">
        <v>1.4</v>
      </c>
      <c r="AW235" s="1085" t="s">
        <v>41</v>
      </c>
      <c r="AX235" s="1086">
        <v>1.4</v>
      </c>
      <c r="AY235" s="1068">
        <v>28.599999999880954</v>
      </c>
      <c r="AZ235" s="1106">
        <v>0.1</v>
      </c>
      <c r="BA235" s="1106"/>
      <c r="BB235" s="1068">
        <v>1.08</v>
      </c>
      <c r="BC235" s="1067">
        <v>5.78</v>
      </c>
      <c r="BD235" s="1107">
        <v>0</v>
      </c>
      <c r="BE235" s="1107"/>
      <c r="BF235" s="1107">
        <v>39.349999999999994</v>
      </c>
      <c r="BG235" s="1107">
        <v>5.18</v>
      </c>
      <c r="BH235" s="1069">
        <v>1.19</v>
      </c>
      <c r="BI235" s="1069">
        <v>0</v>
      </c>
      <c r="BJ235" s="1069">
        <v>2.33</v>
      </c>
      <c r="BK235" s="1069">
        <v>0</v>
      </c>
      <c r="BL235" s="1108">
        <v>26.06</v>
      </c>
      <c r="BM235" s="421"/>
      <c r="BN235" s="422" t="s">
        <v>1123</v>
      </c>
      <c r="BO235" s="424" t="s">
        <v>1161</v>
      </c>
      <c r="BP235" s="424">
        <v>0.4</v>
      </c>
      <c r="BQ235" s="865" t="s">
        <v>305</v>
      </c>
      <c r="BR235" s="424">
        <v>29.999999999880952</v>
      </c>
      <c r="BS235" s="425">
        <v>1</v>
      </c>
      <c r="BT235" s="425">
        <v>0.99999999999999289</v>
      </c>
      <c r="BU235" s="426"/>
    </row>
    <row r="236" spans="1:73" ht="14.25">
      <c r="A236" s="1242" t="s">
        <v>1124</v>
      </c>
      <c r="B236" s="1243"/>
      <c r="C236" s="1244"/>
      <c r="D236" s="1061">
        <v>0.4</v>
      </c>
      <c r="E236" s="1062"/>
      <c r="F236" s="1063"/>
      <c r="G236" s="1064" t="s">
        <v>305</v>
      </c>
      <c r="H236" s="1065">
        <v>29.999999999845876</v>
      </c>
      <c r="I236" s="1065">
        <v>1</v>
      </c>
      <c r="J236" s="1065">
        <v>29.999999999845876</v>
      </c>
      <c r="K236" s="1066">
        <v>2.2000000000000099</v>
      </c>
      <c r="L236" s="1066">
        <v>1</v>
      </c>
      <c r="M236" s="1067">
        <v>1.6</v>
      </c>
      <c r="N236" s="1068">
        <v>0.04</v>
      </c>
      <c r="O236" s="1068">
        <v>0.1</v>
      </c>
      <c r="P236" s="1067">
        <v>1.7400000000000002</v>
      </c>
      <c r="Q236" s="1067">
        <v>1.08</v>
      </c>
      <c r="R236" s="1069">
        <v>0</v>
      </c>
      <c r="S236" s="1069">
        <v>48.6</v>
      </c>
      <c r="T236" s="1069">
        <v>7.78</v>
      </c>
      <c r="U236" s="1069">
        <v>0</v>
      </c>
      <c r="V236" s="1069">
        <v>0</v>
      </c>
      <c r="W236" s="1068">
        <v>134.4</v>
      </c>
      <c r="X236" s="1070">
        <v>0</v>
      </c>
      <c r="Y236" s="1083" t="s">
        <v>1161</v>
      </c>
      <c r="Z236" s="1084">
        <v>1.2</v>
      </c>
      <c r="AA236" s="1085" t="s">
        <v>41</v>
      </c>
      <c r="AB236" s="1086">
        <v>1.2</v>
      </c>
      <c r="AC236" s="1087">
        <v>2.2000000000000099</v>
      </c>
      <c r="AD236" s="1088">
        <v>0.04</v>
      </c>
      <c r="AE236" s="1088">
        <v>0.15</v>
      </c>
      <c r="AF236" s="1089">
        <v>2.39</v>
      </c>
      <c r="AG236" s="1089">
        <v>2.3000000000000003</v>
      </c>
      <c r="AH236" s="1088">
        <v>0.92</v>
      </c>
      <c r="AI236" s="1090">
        <v>0</v>
      </c>
      <c r="AJ236" s="1090">
        <v>3.17</v>
      </c>
      <c r="AK236" s="1090">
        <v>1.88</v>
      </c>
      <c r="AL236" s="1090">
        <v>0</v>
      </c>
      <c r="AM236" s="1090">
        <v>0</v>
      </c>
      <c r="AN236" s="1088">
        <v>21.27</v>
      </c>
      <c r="AO236" s="1091">
        <v>0</v>
      </c>
      <c r="AP236" s="1242" t="s">
        <v>1124</v>
      </c>
      <c r="AQ236" s="1244">
        <v>0</v>
      </c>
      <c r="AR236" s="1103">
        <v>0.4</v>
      </c>
      <c r="AS236" s="1104"/>
      <c r="AT236" s="1104"/>
      <c r="AU236" s="1105">
        <v>29.999999999845876</v>
      </c>
      <c r="AV236" s="1084">
        <v>1.4</v>
      </c>
      <c r="AW236" s="1085" t="s">
        <v>41</v>
      </c>
      <c r="AX236" s="1086">
        <v>1.4</v>
      </c>
      <c r="AY236" s="1068">
        <v>28.599999999845878</v>
      </c>
      <c r="AZ236" s="1106">
        <v>0.1</v>
      </c>
      <c r="BA236" s="1106"/>
      <c r="BB236" s="1068">
        <v>1.08</v>
      </c>
      <c r="BC236" s="1067">
        <v>5.78</v>
      </c>
      <c r="BD236" s="1107">
        <v>0</v>
      </c>
      <c r="BE236" s="1107"/>
      <c r="BF236" s="1107">
        <v>61.430000000000007</v>
      </c>
      <c r="BG236" s="1107">
        <v>5.18</v>
      </c>
      <c r="BH236" s="1069">
        <v>2.35</v>
      </c>
      <c r="BI236" s="1069">
        <v>9.0000000000010072E-2</v>
      </c>
      <c r="BJ236" s="1069">
        <v>4.6100000000000003</v>
      </c>
      <c r="BK236" s="1069">
        <v>0.06</v>
      </c>
      <c r="BL236" s="1108">
        <v>45.8</v>
      </c>
      <c r="BM236" s="421"/>
      <c r="BN236" s="422" t="s">
        <v>1124</v>
      </c>
      <c r="BO236" s="424" t="s">
        <v>1161</v>
      </c>
      <c r="BP236" s="424">
        <v>0.4</v>
      </c>
      <c r="BQ236" s="865" t="s">
        <v>305</v>
      </c>
      <c r="BR236" s="424">
        <v>29.999999999845876</v>
      </c>
      <c r="BS236" s="425">
        <v>2.2000000000000099</v>
      </c>
      <c r="BT236" s="425">
        <v>1</v>
      </c>
      <c r="BU236" s="426"/>
    </row>
    <row r="237" spans="1:73" ht="14.25">
      <c r="A237" s="1242" t="s">
        <v>1125</v>
      </c>
      <c r="B237" s="1243"/>
      <c r="C237" s="1244"/>
      <c r="D237" s="1061">
        <v>0.4</v>
      </c>
      <c r="E237" s="1062"/>
      <c r="F237" s="1063"/>
      <c r="G237" s="1064" t="s">
        <v>305</v>
      </c>
      <c r="H237" s="1065">
        <v>34.999999999678515</v>
      </c>
      <c r="I237" s="1065">
        <v>1</v>
      </c>
      <c r="J237" s="1065">
        <v>34.999999999678515</v>
      </c>
      <c r="K237" s="1066">
        <v>1</v>
      </c>
      <c r="L237" s="1066">
        <v>1</v>
      </c>
      <c r="M237" s="1067">
        <v>1</v>
      </c>
      <c r="N237" s="1068">
        <v>0.04</v>
      </c>
      <c r="O237" s="1068">
        <v>0.1</v>
      </c>
      <c r="P237" s="1067">
        <v>1.1400000000000001</v>
      </c>
      <c r="Q237" s="1067">
        <v>1.08</v>
      </c>
      <c r="R237" s="1069">
        <v>43.09</v>
      </c>
      <c r="S237" s="1069">
        <v>0</v>
      </c>
      <c r="T237" s="1069">
        <v>0</v>
      </c>
      <c r="U237" s="1069">
        <v>0</v>
      </c>
      <c r="V237" s="1069">
        <v>0</v>
      </c>
      <c r="W237" s="1068">
        <v>0</v>
      </c>
      <c r="X237" s="1070">
        <v>0</v>
      </c>
      <c r="Y237" s="1083" t="s">
        <v>1161</v>
      </c>
      <c r="Z237" s="1084">
        <v>1.2</v>
      </c>
      <c r="AA237" s="1085" t="s">
        <v>41</v>
      </c>
      <c r="AB237" s="1086">
        <v>1.2</v>
      </c>
      <c r="AC237" s="1087">
        <v>1</v>
      </c>
      <c r="AD237" s="1088">
        <v>0.04</v>
      </c>
      <c r="AE237" s="1088">
        <v>0.15</v>
      </c>
      <c r="AF237" s="1089">
        <v>1.19</v>
      </c>
      <c r="AG237" s="1089">
        <v>2.2000000000000002</v>
      </c>
      <c r="AH237" s="1088">
        <v>0.92</v>
      </c>
      <c r="AI237" s="1090">
        <v>2.41</v>
      </c>
      <c r="AJ237" s="1090">
        <v>0</v>
      </c>
      <c r="AK237" s="1090">
        <v>0</v>
      </c>
      <c r="AL237" s="1090">
        <v>0</v>
      </c>
      <c r="AM237" s="1090">
        <v>0</v>
      </c>
      <c r="AN237" s="1088">
        <v>0</v>
      </c>
      <c r="AO237" s="1091">
        <v>0</v>
      </c>
      <c r="AP237" s="1242" t="s">
        <v>1125</v>
      </c>
      <c r="AQ237" s="1244">
        <v>0</v>
      </c>
      <c r="AR237" s="1103">
        <v>0.4</v>
      </c>
      <c r="AS237" s="1104"/>
      <c r="AT237" s="1104"/>
      <c r="AU237" s="1105">
        <v>34.999999999678515</v>
      </c>
      <c r="AV237" s="1084">
        <v>1.4</v>
      </c>
      <c r="AW237" s="1085" t="s">
        <v>41</v>
      </c>
      <c r="AX237" s="1086">
        <v>1.4</v>
      </c>
      <c r="AY237" s="1068">
        <v>33.599999999678516</v>
      </c>
      <c r="AZ237" s="1106">
        <v>0.1</v>
      </c>
      <c r="BA237" s="1106"/>
      <c r="BB237" s="1068">
        <v>1.08</v>
      </c>
      <c r="BC237" s="1067">
        <v>6.79</v>
      </c>
      <c r="BD237" s="1107">
        <v>0</v>
      </c>
      <c r="BE237" s="1107"/>
      <c r="BF237" s="1107">
        <v>45.5</v>
      </c>
      <c r="BG237" s="1107">
        <v>6.08</v>
      </c>
      <c r="BH237" s="1069">
        <v>1.19</v>
      </c>
      <c r="BI237" s="1069">
        <v>0</v>
      </c>
      <c r="BJ237" s="1069">
        <v>2.33</v>
      </c>
      <c r="BK237" s="1069">
        <v>0</v>
      </c>
      <c r="BL237" s="1108">
        <v>30.3</v>
      </c>
      <c r="BM237" s="421"/>
      <c r="BN237" s="422" t="s">
        <v>1125</v>
      </c>
      <c r="BO237" s="424" t="s">
        <v>1161</v>
      </c>
      <c r="BP237" s="424">
        <v>0.4</v>
      </c>
      <c r="BQ237" s="865" t="s">
        <v>305</v>
      </c>
      <c r="BR237" s="424">
        <v>34.999999999678515</v>
      </c>
      <c r="BS237" s="425">
        <v>1</v>
      </c>
      <c r="BT237" s="425">
        <v>1</v>
      </c>
      <c r="BU237" s="426"/>
    </row>
    <row r="238" spans="1:73" ht="14.25">
      <c r="A238" s="1242" t="s">
        <v>1126</v>
      </c>
      <c r="B238" s="1243"/>
      <c r="C238" s="1244"/>
      <c r="D238" s="1061">
        <v>0.4</v>
      </c>
      <c r="E238" s="1062"/>
      <c r="F238" s="1063"/>
      <c r="G238" s="1064" t="s">
        <v>305</v>
      </c>
      <c r="H238" s="1065">
        <v>39.287122442032491</v>
      </c>
      <c r="I238" s="1065">
        <v>1</v>
      </c>
      <c r="J238" s="1065">
        <v>39.287122442032491</v>
      </c>
      <c r="K238" s="1066">
        <v>1</v>
      </c>
      <c r="L238" s="1066">
        <v>1</v>
      </c>
      <c r="M238" s="1067">
        <v>1</v>
      </c>
      <c r="N238" s="1068">
        <v>0.04</v>
      </c>
      <c r="O238" s="1068">
        <v>0.1</v>
      </c>
      <c r="P238" s="1067">
        <v>1.1400000000000001</v>
      </c>
      <c r="Q238" s="1067">
        <v>1.08</v>
      </c>
      <c r="R238" s="1069">
        <v>48.37</v>
      </c>
      <c r="S238" s="1069">
        <v>0</v>
      </c>
      <c r="T238" s="1069">
        <v>0</v>
      </c>
      <c r="U238" s="1069">
        <v>0</v>
      </c>
      <c r="V238" s="1069">
        <v>0</v>
      </c>
      <c r="W238" s="1068">
        <v>0</v>
      </c>
      <c r="X238" s="1070">
        <v>0</v>
      </c>
      <c r="Y238" s="1083" t="s">
        <v>1161</v>
      </c>
      <c r="Z238" s="1084">
        <v>1.2</v>
      </c>
      <c r="AA238" s="1085" t="s">
        <v>41</v>
      </c>
      <c r="AB238" s="1086">
        <v>1.2</v>
      </c>
      <c r="AC238" s="1087">
        <v>1</v>
      </c>
      <c r="AD238" s="1088">
        <v>0.04</v>
      </c>
      <c r="AE238" s="1088">
        <v>0.15</v>
      </c>
      <c r="AF238" s="1089">
        <v>1.19</v>
      </c>
      <c r="AG238" s="1089">
        <v>2.2000000000000002</v>
      </c>
      <c r="AH238" s="1088">
        <v>0.92</v>
      </c>
      <c r="AI238" s="1090">
        <v>2.41</v>
      </c>
      <c r="AJ238" s="1090">
        <v>0</v>
      </c>
      <c r="AK238" s="1090">
        <v>0</v>
      </c>
      <c r="AL238" s="1090">
        <v>0</v>
      </c>
      <c r="AM238" s="1090">
        <v>0</v>
      </c>
      <c r="AN238" s="1088">
        <v>0</v>
      </c>
      <c r="AO238" s="1091">
        <v>0</v>
      </c>
      <c r="AP238" s="1242" t="s">
        <v>1126</v>
      </c>
      <c r="AQ238" s="1244">
        <v>0</v>
      </c>
      <c r="AR238" s="1103">
        <v>0.4</v>
      </c>
      <c r="AS238" s="1104"/>
      <c r="AT238" s="1104"/>
      <c r="AU238" s="1105">
        <v>39.287122442032491</v>
      </c>
      <c r="AV238" s="1084">
        <v>1.4</v>
      </c>
      <c r="AW238" s="1085" t="s">
        <v>41</v>
      </c>
      <c r="AX238" s="1086">
        <v>1.4</v>
      </c>
      <c r="AY238" s="1068">
        <v>37.887122442032492</v>
      </c>
      <c r="AZ238" s="1106">
        <v>0.1</v>
      </c>
      <c r="BA238" s="1106"/>
      <c r="BB238" s="1068">
        <v>1.08</v>
      </c>
      <c r="BC238" s="1067">
        <v>7.66</v>
      </c>
      <c r="BD238" s="1107">
        <v>0</v>
      </c>
      <c r="BE238" s="1107"/>
      <c r="BF238" s="1107">
        <v>50.78</v>
      </c>
      <c r="BG238" s="1107">
        <v>6.86</v>
      </c>
      <c r="BH238" s="1069">
        <v>1.19</v>
      </c>
      <c r="BI238" s="1069">
        <v>0</v>
      </c>
      <c r="BJ238" s="1069">
        <v>2.33</v>
      </c>
      <c r="BK238" s="1069">
        <v>0</v>
      </c>
      <c r="BL238" s="1108">
        <v>33.93</v>
      </c>
      <c r="BM238" s="421"/>
      <c r="BN238" s="422" t="s">
        <v>1126</v>
      </c>
      <c r="BO238" s="424" t="s">
        <v>1161</v>
      </c>
      <c r="BP238" s="424">
        <v>0.4</v>
      </c>
      <c r="BQ238" s="865" t="s">
        <v>305</v>
      </c>
      <c r="BR238" s="424">
        <v>39.287122442032491</v>
      </c>
      <c r="BS238" s="425">
        <v>1</v>
      </c>
      <c r="BT238" s="425">
        <v>1</v>
      </c>
      <c r="BU238" s="426"/>
    </row>
    <row r="239" spans="1:73" ht="14.25">
      <c r="A239" s="1242" t="s">
        <v>1127</v>
      </c>
      <c r="B239" s="1243"/>
      <c r="C239" s="1244"/>
      <c r="D239" s="1061">
        <v>0.4</v>
      </c>
      <c r="E239" s="1062"/>
      <c r="F239" s="1063"/>
      <c r="G239" s="1064" t="s">
        <v>305</v>
      </c>
      <c r="H239" s="1065">
        <v>7.5077442607153255</v>
      </c>
      <c r="I239" s="1065">
        <v>1</v>
      </c>
      <c r="J239" s="1065">
        <v>7.5077442607153255</v>
      </c>
      <c r="K239" s="1066">
        <v>1.8000000000000114</v>
      </c>
      <c r="L239" s="1066">
        <v>1.3000000000000327</v>
      </c>
      <c r="M239" s="1067">
        <v>1.55</v>
      </c>
      <c r="N239" s="1068">
        <v>0.04</v>
      </c>
      <c r="O239" s="1068">
        <v>0.1</v>
      </c>
      <c r="P239" s="1067">
        <v>1.6900000000000002</v>
      </c>
      <c r="Q239" s="1067">
        <v>1.08</v>
      </c>
      <c r="R239" s="1069">
        <v>0</v>
      </c>
      <c r="S239" s="1069">
        <v>12.16</v>
      </c>
      <c r="T239" s="1069">
        <v>1.54</v>
      </c>
      <c r="U239" s="1069">
        <v>0</v>
      </c>
      <c r="V239" s="1069">
        <v>0</v>
      </c>
      <c r="W239" s="1068">
        <v>32.880000000000003</v>
      </c>
      <c r="X239" s="1070">
        <v>0</v>
      </c>
      <c r="Y239" s="1083" t="s">
        <v>1161</v>
      </c>
      <c r="Z239" s="1084">
        <v>1.2</v>
      </c>
      <c r="AA239" s="1085" t="s">
        <v>41</v>
      </c>
      <c r="AB239" s="1086">
        <v>1.2</v>
      </c>
      <c r="AC239" s="1087">
        <v>1.8000000000000114</v>
      </c>
      <c r="AD239" s="1088">
        <v>0.04</v>
      </c>
      <c r="AE239" s="1088">
        <v>0.15</v>
      </c>
      <c r="AF239" s="1089">
        <v>1.99</v>
      </c>
      <c r="AG239" s="1089">
        <v>2.2000000000000002</v>
      </c>
      <c r="AH239" s="1088">
        <v>0.92</v>
      </c>
      <c r="AI239" s="1090">
        <v>0</v>
      </c>
      <c r="AJ239" s="1090">
        <v>3.04</v>
      </c>
      <c r="AK239" s="1090">
        <v>0.99</v>
      </c>
      <c r="AL239" s="1090">
        <v>0</v>
      </c>
      <c r="AM239" s="1090">
        <v>0</v>
      </c>
      <c r="AN239" s="1088">
        <v>18.329999999999998</v>
      </c>
      <c r="AO239" s="1091">
        <v>0</v>
      </c>
      <c r="AP239" s="1242" t="s">
        <v>1127</v>
      </c>
      <c r="AQ239" s="1244">
        <v>0</v>
      </c>
      <c r="AR239" s="1103">
        <v>0.4</v>
      </c>
      <c r="AS239" s="1104"/>
      <c r="AT239" s="1104"/>
      <c r="AU239" s="1105">
        <v>7.5077442607153255</v>
      </c>
      <c r="AV239" s="1084">
        <v>1.4</v>
      </c>
      <c r="AW239" s="1085" t="s">
        <v>41</v>
      </c>
      <c r="AX239" s="1086">
        <v>1.4</v>
      </c>
      <c r="AY239" s="1068">
        <v>6.1077442607153252</v>
      </c>
      <c r="AZ239" s="1106">
        <v>0.1</v>
      </c>
      <c r="BA239" s="1106"/>
      <c r="BB239" s="1068">
        <v>1.08</v>
      </c>
      <c r="BC239" s="1067">
        <v>1.23</v>
      </c>
      <c r="BD239" s="1107">
        <v>0</v>
      </c>
      <c r="BE239" s="1107"/>
      <c r="BF239" s="1107">
        <v>17.729999999999997</v>
      </c>
      <c r="BG239" s="1107">
        <v>1.1100000000000001</v>
      </c>
      <c r="BH239" s="1069">
        <v>1.9900000000000113</v>
      </c>
      <c r="BI239" s="1069">
        <v>0</v>
      </c>
      <c r="BJ239" s="1069">
        <v>3.9</v>
      </c>
      <c r="BK239" s="1069">
        <v>0</v>
      </c>
      <c r="BL239" s="1108">
        <v>11.49</v>
      </c>
      <c r="BM239" s="421"/>
      <c r="BN239" s="422" t="s">
        <v>1127</v>
      </c>
      <c r="BO239" s="424" t="s">
        <v>1161</v>
      </c>
      <c r="BP239" s="424">
        <v>0.4</v>
      </c>
      <c r="BQ239" s="865" t="s">
        <v>305</v>
      </c>
      <c r="BR239" s="424">
        <v>7.5077442607153255</v>
      </c>
      <c r="BS239" s="425">
        <v>1.8000000000000114</v>
      </c>
      <c r="BT239" s="425">
        <v>1.3000000000000327</v>
      </c>
      <c r="BU239" s="426"/>
    </row>
    <row r="240" spans="1:73" ht="14.25">
      <c r="A240" s="1242" t="s">
        <v>1128</v>
      </c>
      <c r="B240" s="1243"/>
      <c r="C240" s="1244"/>
      <c r="D240" s="1061">
        <v>0.4</v>
      </c>
      <c r="E240" s="1062"/>
      <c r="F240" s="1063"/>
      <c r="G240" s="1064" t="s">
        <v>305</v>
      </c>
      <c r="H240" s="1065">
        <v>26.101488018519817</v>
      </c>
      <c r="I240" s="1065">
        <v>1</v>
      </c>
      <c r="J240" s="1065">
        <v>26.101488018519817</v>
      </c>
      <c r="K240" s="1066">
        <v>3.3000000000000327</v>
      </c>
      <c r="L240" s="1066">
        <v>1.0000000000000284</v>
      </c>
      <c r="M240" s="1067">
        <v>2.15</v>
      </c>
      <c r="N240" s="1068">
        <v>0.04</v>
      </c>
      <c r="O240" s="1068">
        <v>0.1</v>
      </c>
      <c r="P240" s="1067">
        <v>2.29</v>
      </c>
      <c r="Q240" s="1067">
        <v>1.1800000000000002</v>
      </c>
      <c r="R240" s="1069">
        <v>0</v>
      </c>
      <c r="S240" s="1069">
        <v>46.2</v>
      </c>
      <c r="T240" s="1069">
        <v>24.33</v>
      </c>
      <c r="U240" s="1069">
        <v>0</v>
      </c>
      <c r="V240" s="1069">
        <v>0</v>
      </c>
      <c r="W240" s="1068">
        <v>145.65</v>
      </c>
      <c r="X240" s="1070">
        <v>0</v>
      </c>
      <c r="Y240" s="1083" t="s">
        <v>1162</v>
      </c>
      <c r="Z240" s="1084">
        <v>1.2</v>
      </c>
      <c r="AA240" s="1085" t="s">
        <v>41</v>
      </c>
      <c r="AB240" s="1086">
        <v>1.2</v>
      </c>
      <c r="AC240" s="1087">
        <v>3.3000000000000327</v>
      </c>
      <c r="AD240" s="1088">
        <v>0.04</v>
      </c>
      <c r="AE240" s="1088">
        <v>0.15</v>
      </c>
      <c r="AF240" s="1089">
        <v>3.49</v>
      </c>
      <c r="AG240" s="1089">
        <v>2.4000000000000004</v>
      </c>
      <c r="AH240" s="1088">
        <v>0.92</v>
      </c>
      <c r="AI240" s="1090">
        <v>0</v>
      </c>
      <c r="AJ240" s="1090">
        <v>3.31</v>
      </c>
      <c r="AK240" s="1090">
        <v>3.31</v>
      </c>
      <c r="AL240" s="1090">
        <v>1.08</v>
      </c>
      <c r="AM240" s="1090">
        <v>0</v>
      </c>
      <c r="AN240" s="1088">
        <v>29.37</v>
      </c>
      <c r="AO240" s="1091">
        <v>0</v>
      </c>
      <c r="AP240" s="1242" t="s">
        <v>1128</v>
      </c>
      <c r="AQ240" s="1244">
        <v>0</v>
      </c>
      <c r="AR240" s="1103">
        <v>0.4</v>
      </c>
      <c r="AS240" s="1104"/>
      <c r="AT240" s="1104"/>
      <c r="AU240" s="1105">
        <v>26.101488018519817</v>
      </c>
      <c r="AV240" s="1084">
        <v>1.4</v>
      </c>
      <c r="AW240" s="1085" t="s">
        <v>41</v>
      </c>
      <c r="AX240" s="1086">
        <v>1.4</v>
      </c>
      <c r="AY240" s="1068">
        <v>24.701488018519818</v>
      </c>
      <c r="AZ240" s="1106">
        <v>0.1</v>
      </c>
      <c r="BA240" s="1106"/>
      <c r="BB240" s="1068">
        <v>1.1800000000000002</v>
      </c>
      <c r="BC240" s="1067">
        <v>5.54</v>
      </c>
      <c r="BD240" s="1107">
        <v>0</v>
      </c>
      <c r="BE240" s="1107"/>
      <c r="BF240" s="1107">
        <v>78.23</v>
      </c>
      <c r="BG240" s="1107">
        <v>4.47</v>
      </c>
      <c r="BH240" s="1069">
        <v>2.6900000000000328</v>
      </c>
      <c r="BI240" s="1069">
        <v>0.85</v>
      </c>
      <c r="BJ240" s="1069">
        <v>5.27</v>
      </c>
      <c r="BK240" s="1069">
        <v>0.54</v>
      </c>
      <c r="BL240" s="1108">
        <v>62.41</v>
      </c>
      <c r="BM240" s="421"/>
      <c r="BN240" s="422" t="s">
        <v>1128</v>
      </c>
      <c r="BO240" s="424" t="s">
        <v>1162</v>
      </c>
      <c r="BP240" s="424">
        <v>0.4</v>
      </c>
      <c r="BQ240" s="865" t="s">
        <v>305</v>
      </c>
      <c r="BR240" s="424">
        <v>26.101488018519817</v>
      </c>
      <c r="BS240" s="425">
        <v>3.3000000000000327</v>
      </c>
      <c r="BT240" s="425">
        <v>1.0000000000000284</v>
      </c>
      <c r="BU240" s="426"/>
    </row>
    <row r="241" spans="1:73" ht="14.25">
      <c r="A241" s="1242" t="s">
        <v>1129</v>
      </c>
      <c r="B241" s="1243"/>
      <c r="C241" s="1244"/>
      <c r="D241" s="1061">
        <v>0.4</v>
      </c>
      <c r="E241" s="1062"/>
      <c r="F241" s="1063"/>
      <c r="G241" s="1064" t="s">
        <v>305</v>
      </c>
      <c r="H241" s="1065">
        <v>32.999999999945501</v>
      </c>
      <c r="I241" s="1065">
        <v>1</v>
      </c>
      <c r="J241" s="1065">
        <v>32.999999999945501</v>
      </c>
      <c r="K241" s="1066">
        <v>3.0000000000000284</v>
      </c>
      <c r="L241" s="1066">
        <v>1</v>
      </c>
      <c r="M241" s="1067">
        <v>2</v>
      </c>
      <c r="N241" s="1068">
        <v>0.04</v>
      </c>
      <c r="O241" s="1068">
        <v>0.1</v>
      </c>
      <c r="P241" s="1067">
        <v>2.14</v>
      </c>
      <c r="Q241" s="1067">
        <v>1.1800000000000002</v>
      </c>
      <c r="R241" s="1069">
        <v>0</v>
      </c>
      <c r="S241" s="1069">
        <v>58.41</v>
      </c>
      <c r="T241" s="1069">
        <v>24.92</v>
      </c>
      <c r="U241" s="1069">
        <v>0</v>
      </c>
      <c r="V241" s="1069">
        <v>0</v>
      </c>
      <c r="W241" s="1068">
        <v>174.24</v>
      </c>
      <c r="X241" s="1070">
        <v>0</v>
      </c>
      <c r="Y241" s="1083" t="s">
        <v>1163</v>
      </c>
      <c r="Z241" s="1084">
        <v>1.2</v>
      </c>
      <c r="AA241" s="1085" t="s">
        <v>41</v>
      </c>
      <c r="AB241" s="1086">
        <v>1.2</v>
      </c>
      <c r="AC241" s="1087">
        <v>3.0000000000000284</v>
      </c>
      <c r="AD241" s="1088">
        <v>0.04</v>
      </c>
      <c r="AE241" s="1088">
        <v>0.15</v>
      </c>
      <c r="AF241" s="1089">
        <v>3.19</v>
      </c>
      <c r="AG241" s="1089">
        <v>2.4000000000000004</v>
      </c>
      <c r="AH241" s="1088">
        <v>0.92</v>
      </c>
      <c r="AI241" s="1090">
        <v>0</v>
      </c>
      <c r="AJ241" s="1090">
        <v>3.31</v>
      </c>
      <c r="AK241" s="1090">
        <v>3.31</v>
      </c>
      <c r="AL241" s="1090">
        <v>0.42</v>
      </c>
      <c r="AM241" s="1090">
        <v>0</v>
      </c>
      <c r="AN241" s="1088">
        <v>27.16</v>
      </c>
      <c r="AO241" s="1091">
        <v>0</v>
      </c>
      <c r="AP241" s="1242" t="s">
        <v>1129</v>
      </c>
      <c r="AQ241" s="1244">
        <v>0</v>
      </c>
      <c r="AR241" s="1103">
        <v>0.4</v>
      </c>
      <c r="AS241" s="1104"/>
      <c r="AT241" s="1104"/>
      <c r="AU241" s="1105">
        <v>32.999999999945501</v>
      </c>
      <c r="AV241" s="1084">
        <v>1.4</v>
      </c>
      <c r="AW241" s="1085" t="s">
        <v>41</v>
      </c>
      <c r="AX241" s="1086">
        <v>1.4</v>
      </c>
      <c r="AY241" s="1068">
        <v>31.599999999945503</v>
      </c>
      <c r="AZ241" s="1106">
        <v>0.1</v>
      </c>
      <c r="BA241" s="1106"/>
      <c r="BB241" s="1068">
        <v>1.1800000000000002</v>
      </c>
      <c r="BC241" s="1067">
        <v>7.08</v>
      </c>
      <c r="BD241" s="1107">
        <v>0</v>
      </c>
      <c r="BE241" s="1107"/>
      <c r="BF241" s="1107">
        <v>90.37</v>
      </c>
      <c r="BG241" s="1107">
        <v>5.72</v>
      </c>
      <c r="BH241" s="1069">
        <v>2.3900000000000285</v>
      </c>
      <c r="BI241" s="1069">
        <v>0.85</v>
      </c>
      <c r="BJ241" s="1069">
        <v>4.68</v>
      </c>
      <c r="BK241" s="1069">
        <v>0.54</v>
      </c>
      <c r="BL241" s="1108">
        <v>72.349999999999994</v>
      </c>
      <c r="BM241" s="421"/>
      <c r="BN241" s="422" t="s">
        <v>1129</v>
      </c>
      <c r="BO241" s="424" t="s">
        <v>1163</v>
      </c>
      <c r="BP241" s="424">
        <v>0.4</v>
      </c>
      <c r="BQ241" s="865" t="s">
        <v>305</v>
      </c>
      <c r="BR241" s="424">
        <v>32.999999999945501</v>
      </c>
      <c r="BS241" s="425">
        <v>3.0000000000000284</v>
      </c>
      <c r="BT241" s="425">
        <v>1</v>
      </c>
      <c r="BU241" s="426"/>
    </row>
    <row r="242" spans="1:73" ht="14.25">
      <c r="A242" s="1242" t="s">
        <v>1130</v>
      </c>
      <c r="B242" s="1243"/>
      <c r="C242" s="1244"/>
      <c r="D242" s="1061">
        <v>0.6</v>
      </c>
      <c r="E242" s="1062"/>
      <c r="F242" s="1063"/>
      <c r="G242" s="1064" t="s">
        <v>305</v>
      </c>
      <c r="H242" s="1065">
        <v>39.9999999999756</v>
      </c>
      <c r="I242" s="1065">
        <v>1</v>
      </c>
      <c r="J242" s="1065">
        <v>39.9999999999756</v>
      </c>
      <c r="K242" s="1066">
        <v>2.0150000000000077</v>
      </c>
      <c r="L242" s="1066">
        <v>1.1000000000000014</v>
      </c>
      <c r="M242" s="1067">
        <v>1.56</v>
      </c>
      <c r="N242" s="1068">
        <v>0.06</v>
      </c>
      <c r="O242" s="1068">
        <v>0.12</v>
      </c>
      <c r="P242" s="1067">
        <v>1.7400000000000002</v>
      </c>
      <c r="Q242" s="1067">
        <v>1.3199999999999998</v>
      </c>
      <c r="R242" s="1069">
        <v>0</v>
      </c>
      <c r="S242" s="1069">
        <v>79.2</v>
      </c>
      <c r="T242" s="1069">
        <v>12.67</v>
      </c>
      <c r="U242" s="1069">
        <v>0</v>
      </c>
      <c r="V242" s="1069">
        <v>0</v>
      </c>
      <c r="W242" s="1068">
        <v>179.2</v>
      </c>
      <c r="X242" s="1070">
        <v>0</v>
      </c>
      <c r="Y242" s="1083" t="s">
        <v>1164</v>
      </c>
      <c r="Z242" s="1084">
        <v>1.2</v>
      </c>
      <c r="AA242" s="1085" t="s">
        <v>41</v>
      </c>
      <c r="AB242" s="1086">
        <v>1.2</v>
      </c>
      <c r="AC242" s="1087">
        <v>2.0150000000000077</v>
      </c>
      <c r="AD242" s="1088">
        <v>0.06</v>
      </c>
      <c r="AE242" s="1088">
        <v>0.15</v>
      </c>
      <c r="AF242" s="1089">
        <v>2.23</v>
      </c>
      <c r="AG242" s="1089">
        <v>2.3000000000000003</v>
      </c>
      <c r="AH242" s="1088">
        <v>0.68</v>
      </c>
      <c r="AI242" s="1090">
        <v>0</v>
      </c>
      <c r="AJ242" s="1090">
        <v>2.35</v>
      </c>
      <c r="AK242" s="1090">
        <v>1.1399999999999999</v>
      </c>
      <c r="AL242" s="1090">
        <v>0</v>
      </c>
      <c r="AM242" s="1090">
        <v>0</v>
      </c>
      <c r="AN242" s="1088">
        <v>14.85</v>
      </c>
      <c r="AO242" s="1091">
        <v>0</v>
      </c>
      <c r="AP242" s="1242" t="s">
        <v>1130</v>
      </c>
      <c r="AQ242" s="1244">
        <v>0</v>
      </c>
      <c r="AR242" s="1103">
        <v>0.6</v>
      </c>
      <c r="AS242" s="1104"/>
      <c r="AT242" s="1104"/>
      <c r="AU242" s="1105">
        <v>39.9999999999756</v>
      </c>
      <c r="AV242" s="1084">
        <v>1.4</v>
      </c>
      <c r="AW242" s="1085" t="s">
        <v>41</v>
      </c>
      <c r="AX242" s="1086">
        <v>1.4</v>
      </c>
      <c r="AY242" s="1068">
        <v>38.599999999975601</v>
      </c>
      <c r="AZ242" s="1106">
        <v>0.12</v>
      </c>
      <c r="BA242" s="1106"/>
      <c r="BB242" s="1068">
        <v>1.3199999999999998</v>
      </c>
      <c r="BC242" s="1067">
        <v>12.21</v>
      </c>
      <c r="BD242" s="1107">
        <v>0</v>
      </c>
      <c r="BE242" s="1107"/>
      <c r="BF242" s="1107">
        <v>95.36</v>
      </c>
      <c r="BG242" s="1107">
        <v>15.72</v>
      </c>
      <c r="BH242" s="1069">
        <v>2.2250000000000076</v>
      </c>
      <c r="BI242" s="1069">
        <v>5.0000000000000266E-2</v>
      </c>
      <c r="BJ242" s="1069">
        <v>4.3600000000000003</v>
      </c>
      <c r="BK242" s="1069">
        <v>0.03</v>
      </c>
      <c r="BL242" s="1108">
        <v>63.04</v>
      </c>
      <c r="BM242" s="421"/>
      <c r="BN242" s="422" t="s">
        <v>1130</v>
      </c>
      <c r="BO242" s="424" t="s">
        <v>1164</v>
      </c>
      <c r="BP242" s="424">
        <v>0.6</v>
      </c>
      <c r="BQ242" s="865" t="s">
        <v>305</v>
      </c>
      <c r="BR242" s="424">
        <v>39.9999999999756</v>
      </c>
      <c r="BS242" s="425">
        <v>2.0150000000000077</v>
      </c>
      <c r="BT242" s="425">
        <v>1.1000000000000014</v>
      </c>
      <c r="BU242" s="426"/>
    </row>
    <row r="243" spans="1:73" ht="14.25">
      <c r="A243" s="1242" t="s">
        <v>1131</v>
      </c>
      <c r="B243" s="1243"/>
      <c r="C243" s="1244"/>
      <c r="D243" s="1061">
        <v>0.6</v>
      </c>
      <c r="E243" s="1062"/>
      <c r="F243" s="1063"/>
      <c r="G243" s="1064" t="s">
        <v>306</v>
      </c>
      <c r="H243" s="1065">
        <v>9.0000000001528733</v>
      </c>
      <c r="I243" s="1065">
        <v>1</v>
      </c>
      <c r="J243" s="1065">
        <v>9.0000000001528733</v>
      </c>
      <c r="K243" s="1066">
        <v>1.2049999999999983</v>
      </c>
      <c r="L243" s="1066">
        <v>1.265000000000029</v>
      </c>
      <c r="M243" s="1067">
        <v>1.24</v>
      </c>
      <c r="N243" s="1068">
        <v>0.06</v>
      </c>
      <c r="O243" s="1068">
        <v>0.12</v>
      </c>
      <c r="P243" s="1067">
        <v>1.42</v>
      </c>
      <c r="Q243" s="1067">
        <v>1.3199999999999998</v>
      </c>
      <c r="R243" s="1069">
        <v>16.87</v>
      </c>
      <c r="S243" s="1069">
        <v>0</v>
      </c>
      <c r="T243" s="1069">
        <v>0</v>
      </c>
      <c r="U243" s="1069">
        <v>0</v>
      </c>
      <c r="V243" s="1069">
        <v>0</v>
      </c>
      <c r="W243" s="1068">
        <v>0</v>
      </c>
      <c r="X243" s="1070">
        <v>0</v>
      </c>
      <c r="Y243" s="1083" t="s">
        <v>1165</v>
      </c>
      <c r="Z243" s="1084">
        <v>1.2</v>
      </c>
      <c r="AA243" s="1085" t="s">
        <v>41</v>
      </c>
      <c r="AB243" s="1086">
        <v>1.2</v>
      </c>
      <c r="AC243" s="1087">
        <v>1.2049999999999983</v>
      </c>
      <c r="AD243" s="1088">
        <v>0.06</v>
      </c>
      <c r="AE243" s="1088">
        <v>0.15</v>
      </c>
      <c r="AF243" s="1089">
        <v>1.42</v>
      </c>
      <c r="AG243" s="1089">
        <v>2.2000000000000002</v>
      </c>
      <c r="AH243" s="1088">
        <v>0.68</v>
      </c>
      <c r="AI243" s="1090">
        <v>2.12</v>
      </c>
      <c r="AJ243" s="1090">
        <v>0</v>
      </c>
      <c r="AK243" s="1090">
        <v>0</v>
      </c>
      <c r="AL243" s="1090">
        <v>0</v>
      </c>
      <c r="AM243" s="1090">
        <v>0</v>
      </c>
      <c r="AN243" s="1088">
        <v>0</v>
      </c>
      <c r="AO243" s="1091">
        <v>0</v>
      </c>
      <c r="AP243" s="1242" t="s">
        <v>1131</v>
      </c>
      <c r="AQ243" s="1244">
        <v>0</v>
      </c>
      <c r="AR243" s="1103">
        <v>0.6</v>
      </c>
      <c r="AS243" s="1104"/>
      <c r="AT243" s="1104"/>
      <c r="AU243" s="1105">
        <v>9.0000000001528733</v>
      </c>
      <c r="AV243" s="1084">
        <v>1.4</v>
      </c>
      <c r="AW243" s="1085" t="s">
        <v>41</v>
      </c>
      <c r="AX243" s="1086">
        <v>1.4</v>
      </c>
      <c r="AY243" s="1068">
        <v>7.6000000001528729</v>
      </c>
      <c r="AZ243" s="1106">
        <v>0.12</v>
      </c>
      <c r="BA243" s="1106"/>
      <c r="BB243" s="1068">
        <v>1.3199999999999998</v>
      </c>
      <c r="BC243" s="1067">
        <v>2.4</v>
      </c>
      <c r="BD243" s="1107">
        <v>0</v>
      </c>
      <c r="BE243" s="1107"/>
      <c r="BF243" s="1107">
        <v>18.990000000000002</v>
      </c>
      <c r="BG243" s="1107">
        <v>3.09</v>
      </c>
      <c r="BH243" s="1069">
        <v>1.4149999999999983</v>
      </c>
      <c r="BI243" s="1069">
        <v>0</v>
      </c>
      <c r="BJ243" s="1069">
        <v>2.77</v>
      </c>
      <c r="BK243" s="1069">
        <v>0</v>
      </c>
      <c r="BL243" s="1108">
        <v>10.73</v>
      </c>
      <c r="BM243" s="421"/>
      <c r="BN243" s="422" t="s">
        <v>1131</v>
      </c>
      <c r="BO243" s="424" t="s">
        <v>1165</v>
      </c>
      <c r="BP243" s="424">
        <v>0.6</v>
      </c>
      <c r="BQ243" s="865" t="s">
        <v>306</v>
      </c>
      <c r="BR243" s="424">
        <v>9.0000000001528733</v>
      </c>
      <c r="BS243" s="425">
        <v>1.2049999999999983</v>
      </c>
      <c r="BT243" s="425">
        <v>1.265000000000029</v>
      </c>
      <c r="BU243" s="426"/>
    </row>
    <row r="244" spans="1:73" ht="14.25">
      <c r="A244" s="1242" t="s">
        <v>1132</v>
      </c>
      <c r="B244" s="1243"/>
      <c r="C244" s="1244"/>
      <c r="D244" s="1061">
        <v>0.8</v>
      </c>
      <c r="E244" s="1062"/>
      <c r="F244" s="1063"/>
      <c r="G244" s="1064" t="s">
        <v>306</v>
      </c>
      <c r="H244" s="1065">
        <v>40.000000000012768</v>
      </c>
      <c r="I244" s="1065">
        <v>1</v>
      </c>
      <c r="J244" s="1065">
        <v>40.000000000012768</v>
      </c>
      <c r="K244" s="1066">
        <v>1.4800000000000324</v>
      </c>
      <c r="L244" s="1066">
        <v>1.2800000000000011</v>
      </c>
      <c r="M244" s="1067">
        <v>1.38</v>
      </c>
      <c r="N244" s="1068">
        <v>0.08</v>
      </c>
      <c r="O244" s="1068">
        <v>0.16</v>
      </c>
      <c r="P244" s="1067">
        <v>1.6199999999999999</v>
      </c>
      <c r="Q244" s="1067">
        <v>1.56</v>
      </c>
      <c r="R244" s="1069">
        <v>0</v>
      </c>
      <c r="S244" s="1069">
        <v>93.6</v>
      </c>
      <c r="T244" s="1069">
        <v>7.49</v>
      </c>
      <c r="U244" s="1069">
        <v>0</v>
      </c>
      <c r="V244" s="1069">
        <v>0</v>
      </c>
      <c r="W244" s="1068">
        <v>169.6</v>
      </c>
      <c r="X244" s="1070">
        <v>0</v>
      </c>
      <c r="Y244" s="1083" t="s">
        <v>1165</v>
      </c>
      <c r="Z244" s="1084">
        <v>1.3</v>
      </c>
      <c r="AA244" s="1085" t="s">
        <v>41</v>
      </c>
      <c r="AB244" s="1086">
        <v>1.3</v>
      </c>
      <c r="AC244" s="1087">
        <v>1.4800000000000324</v>
      </c>
      <c r="AD244" s="1088">
        <v>0.08</v>
      </c>
      <c r="AE244" s="1088">
        <v>0.15</v>
      </c>
      <c r="AF244" s="1089">
        <v>1.71</v>
      </c>
      <c r="AG244" s="1089">
        <v>2.2999999999999998</v>
      </c>
      <c r="AH244" s="1088">
        <v>0.74</v>
      </c>
      <c r="AI244" s="1090">
        <v>0</v>
      </c>
      <c r="AJ244" s="1090">
        <v>2.5499999999999998</v>
      </c>
      <c r="AK244" s="1090">
        <v>0.36</v>
      </c>
      <c r="AL244" s="1090">
        <v>0</v>
      </c>
      <c r="AM244" s="1090">
        <v>0</v>
      </c>
      <c r="AN244" s="1088">
        <v>13.08</v>
      </c>
      <c r="AO244" s="1091">
        <v>0</v>
      </c>
      <c r="AP244" s="1242" t="s">
        <v>1132</v>
      </c>
      <c r="AQ244" s="1244">
        <v>0</v>
      </c>
      <c r="AR244" s="1103">
        <v>0.8</v>
      </c>
      <c r="AS244" s="1104"/>
      <c r="AT244" s="1104"/>
      <c r="AU244" s="1105">
        <v>40.000000000012768</v>
      </c>
      <c r="AV244" s="1084">
        <v>1.5</v>
      </c>
      <c r="AW244" s="1085" t="s">
        <v>41</v>
      </c>
      <c r="AX244" s="1086">
        <v>1.5</v>
      </c>
      <c r="AY244" s="1068">
        <v>38.500000000012768</v>
      </c>
      <c r="AZ244" s="1106">
        <v>0.16</v>
      </c>
      <c r="BA244" s="1106"/>
      <c r="BB244" s="1068">
        <v>1.56</v>
      </c>
      <c r="BC244" s="1067">
        <v>18.579999999999998</v>
      </c>
      <c r="BD244" s="1107">
        <v>0</v>
      </c>
      <c r="BE244" s="1107"/>
      <c r="BF244" s="1107">
        <v>103.99999999999999</v>
      </c>
      <c r="BG244" s="1107">
        <v>27.87</v>
      </c>
      <c r="BH244" s="1069">
        <v>1.7100000000000324</v>
      </c>
      <c r="BI244" s="1069">
        <v>0</v>
      </c>
      <c r="BJ244" s="1069">
        <v>3.85</v>
      </c>
      <c r="BK244" s="1069">
        <v>0</v>
      </c>
      <c r="BL244" s="1108">
        <v>53.7</v>
      </c>
      <c r="BM244" s="421"/>
      <c r="BN244" s="422" t="s">
        <v>1132</v>
      </c>
      <c r="BO244" s="424" t="s">
        <v>1165</v>
      </c>
      <c r="BP244" s="424">
        <v>0.8</v>
      </c>
      <c r="BQ244" s="865" t="s">
        <v>306</v>
      </c>
      <c r="BR244" s="424">
        <v>40.000000000012768</v>
      </c>
      <c r="BS244" s="425">
        <v>1.4800000000000324</v>
      </c>
      <c r="BT244" s="425">
        <v>1.2800000000000011</v>
      </c>
      <c r="BU244" s="426"/>
    </row>
    <row r="245" spans="1:73" ht="14.25">
      <c r="A245" s="1242" t="s">
        <v>1133</v>
      </c>
      <c r="B245" s="1243"/>
      <c r="C245" s="1244"/>
      <c r="D245" s="1061">
        <v>0.8</v>
      </c>
      <c r="E245" s="1062"/>
      <c r="F245" s="1063"/>
      <c r="G245" s="1064" t="s">
        <v>306</v>
      </c>
      <c r="H245" s="1065">
        <v>39.999999999851482</v>
      </c>
      <c r="I245" s="1065">
        <v>1</v>
      </c>
      <c r="J245" s="1065">
        <v>39.999999999851482</v>
      </c>
      <c r="K245" s="1066">
        <v>1.2800000000000011</v>
      </c>
      <c r="L245" s="1066">
        <v>1.2800000000000011</v>
      </c>
      <c r="M245" s="1067">
        <v>1.28</v>
      </c>
      <c r="N245" s="1068">
        <v>0.08</v>
      </c>
      <c r="O245" s="1068">
        <v>0.16</v>
      </c>
      <c r="P245" s="1067">
        <v>1.52</v>
      </c>
      <c r="Q245" s="1067">
        <v>1.56</v>
      </c>
      <c r="R245" s="1069">
        <v>0</v>
      </c>
      <c r="S245" s="1069">
        <v>93.6</v>
      </c>
      <c r="T245" s="1069">
        <v>1.25</v>
      </c>
      <c r="U245" s="1069">
        <v>0</v>
      </c>
      <c r="V245" s="1069">
        <v>0</v>
      </c>
      <c r="W245" s="1068">
        <v>161.6</v>
      </c>
      <c r="X245" s="1070">
        <v>0</v>
      </c>
      <c r="Y245" s="1083" t="s">
        <v>1166</v>
      </c>
      <c r="Z245" s="1084">
        <v>1.3</v>
      </c>
      <c r="AA245" s="1085" t="s">
        <v>41</v>
      </c>
      <c r="AB245" s="1086">
        <v>1.3</v>
      </c>
      <c r="AC245" s="1087">
        <v>1.2800000000000011</v>
      </c>
      <c r="AD245" s="1088">
        <v>0.08</v>
      </c>
      <c r="AE245" s="1088">
        <v>0.15</v>
      </c>
      <c r="AF245" s="1089">
        <v>1.51</v>
      </c>
      <c r="AG245" s="1089">
        <v>2.2999999999999998</v>
      </c>
      <c r="AH245" s="1088">
        <v>0.74</v>
      </c>
      <c r="AI245" s="1090">
        <v>0</v>
      </c>
      <c r="AJ245" s="1090">
        <v>2.5499999999999998</v>
      </c>
      <c r="AK245" s="1090">
        <v>0.02</v>
      </c>
      <c r="AL245" s="1090">
        <v>0</v>
      </c>
      <c r="AM245" s="1090">
        <v>0</v>
      </c>
      <c r="AN245" s="1088">
        <v>11.9</v>
      </c>
      <c r="AO245" s="1091">
        <v>0</v>
      </c>
      <c r="AP245" s="1242" t="s">
        <v>1133</v>
      </c>
      <c r="AQ245" s="1244">
        <v>0</v>
      </c>
      <c r="AR245" s="1103">
        <v>0.8</v>
      </c>
      <c r="AS245" s="1104"/>
      <c r="AT245" s="1104"/>
      <c r="AU245" s="1105">
        <v>39.999999999851482</v>
      </c>
      <c r="AV245" s="1084">
        <v>1.5</v>
      </c>
      <c r="AW245" s="1085" t="s">
        <v>41</v>
      </c>
      <c r="AX245" s="1086">
        <v>1.5</v>
      </c>
      <c r="AY245" s="1068">
        <v>38.499999999851482</v>
      </c>
      <c r="AZ245" s="1106">
        <v>0.16</v>
      </c>
      <c r="BA245" s="1106"/>
      <c r="BB245" s="1068">
        <v>1.56</v>
      </c>
      <c r="BC245" s="1067">
        <v>18.579999999999998</v>
      </c>
      <c r="BD245" s="1107">
        <v>0</v>
      </c>
      <c r="BE245" s="1107"/>
      <c r="BF245" s="1107">
        <v>97.419999999999987</v>
      </c>
      <c r="BG245" s="1107">
        <v>27.87</v>
      </c>
      <c r="BH245" s="1069">
        <v>1.5100000000000011</v>
      </c>
      <c r="BI245" s="1069">
        <v>0</v>
      </c>
      <c r="BJ245" s="1069">
        <v>3.4</v>
      </c>
      <c r="BK245" s="1069">
        <v>0</v>
      </c>
      <c r="BL245" s="1108">
        <v>47.57</v>
      </c>
      <c r="BM245" s="421"/>
      <c r="BN245" s="422" t="s">
        <v>1133</v>
      </c>
      <c r="BO245" s="424" t="s">
        <v>1166</v>
      </c>
      <c r="BP245" s="424">
        <v>0.8</v>
      </c>
      <c r="BQ245" s="865" t="s">
        <v>306</v>
      </c>
      <c r="BR245" s="424">
        <v>39.999999999851482</v>
      </c>
      <c r="BS245" s="425">
        <v>1.2800000000000011</v>
      </c>
      <c r="BT245" s="425">
        <v>1.2800000000000011</v>
      </c>
      <c r="BU245" s="426"/>
    </row>
    <row r="246" spans="1:73" ht="14.25">
      <c r="A246" s="1242" t="s">
        <v>1134</v>
      </c>
      <c r="B246" s="1243"/>
      <c r="C246" s="1244"/>
      <c r="D246" s="1061">
        <v>0.8</v>
      </c>
      <c r="E246" s="1062"/>
      <c r="F246" s="1063"/>
      <c r="G246" s="1064" t="s">
        <v>306</v>
      </c>
      <c r="H246" s="1065">
        <v>40.000000000148759</v>
      </c>
      <c r="I246" s="1065">
        <v>1</v>
      </c>
      <c r="J246" s="1065">
        <v>40.000000000148759</v>
      </c>
      <c r="K246" s="1066">
        <v>1.2800000000000011</v>
      </c>
      <c r="L246" s="1066">
        <v>1.2800000000000011</v>
      </c>
      <c r="M246" s="1067">
        <v>1.28</v>
      </c>
      <c r="N246" s="1068">
        <v>0.08</v>
      </c>
      <c r="O246" s="1068">
        <v>0.16</v>
      </c>
      <c r="P246" s="1067">
        <v>1.52</v>
      </c>
      <c r="Q246" s="1067">
        <v>1.56</v>
      </c>
      <c r="R246" s="1069">
        <v>0</v>
      </c>
      <c r="S246" s="1069">
        <v>93.6</v>
      </c>
      <c r="T246" s="1069">
        <v>1.25</v>
      </c>
      <c r="U246" s="1069">
        <v>0</v>
      </c>
      <c r="V246" s="1069">
        <v>0</v>
      </c>
      <c r="W246" s="1068">
        <v>161.6</v>
      </c>
      <c r="X246" s="1070">
        <v>0</v>
      </c>
      <c r="Y246" s="1083" t="s">
        <v>1167</v>
      </c>
      <c r="Z246" s="1084">
        <v>1.3</v>
      </c>
      <c r="AA246" s="1085" t="s">
        <v>41</v>
      </c>
      <c r="AB246" s="1086">
        <v>1.3</v>
      </c>
      <c r="AC246" s="1087">
        <v>1.2800000000000011</v>
      </c>
      <c r="AD246" s="1088">
        <v>0.08</v>
      </c>
      <c r="AE246" s="1088">
        <v>0.15</v>
      </c>
      <c r="AF246" s="1089">
        <v>1.51</v>
      </c>
      <c r="AG246" s="1089">
        <v>2.2999999999999998</v>
      </c>
      <c r="AH246" s="1088">
        <v>0.74</v>
      </c>
      <c r="AI246" s="1090">
        <v>0</v>
      </c>
      <c r="AJ246" s="1090">
        <v>2.5499999999999998</v>
      </c>
      <c r="AK246" s="1090">
        <v>0.02</v>
      </c>
      <c r="AL246" s="1090">
        <v>0</v>
      </c>
      <c r="AM246" s="1090">
        <v>0</v>
      </c>
      <c r="AN246" s="1088">
        <v>11.9</v>
      </c>
      <c r="AO246" s="1091">
        <v>0</v>
      </c>
      <c r="AP246" s="1242" t="s">
        <v>1134</v>
      </c>
      <c r="AQ246" s="1244">
        <v>0</v>
      </c>
      <c r="AR246" s="1103">
        <v>0.8</v>
      </c>
      <c r="AS246" s="1104"/>
      <c r="AT246" s="1104"/>
      <c r="AU246" s="1105">
        <v>40.000000000148759</v>
      </c>
      <c r="AV246" s="1084">
        <v>1.5</v>
      </c>
      <c r="AW246" s="1085" t="s">
        <v>41</v>
      </c>
      <c r="AX246" s="1086">
        <v>1.5</v>
      </c>
      <c r="AY246" s="1068">
        <v>38.500000000148759</v>
      </c>
      <c r="AZ246" s="1106">
        <v>0.16</v>
      </c>
      <c r="BA246" s="1106"/>
      <c r="BB246" s="1068">
        <v>1.56</v>
      </c>
      <c r="BC246" s="1067">
        <v>18.579999999999998</v>
      </c>
      <c r="BD246" s="1107">
        <v>0</v>
      </c>
      <c r="BE246" s="1107"/>
      <c r="BF246" s="1107">
        <v>97.419999999999987</v>
      </c>
      <c r="BG246" s="1107">
        <v>27.87</v>
      </c>
      <c r="BH246" s="1069">
        <v>1.5100000000000011</v>
      </c>
      <c r="BI246" s="1069">
        <v>0</v>
      </c>
      <c r="BJ246" s="1069">
        <v>3.4</v>
      </c>
      <c r="BK246" s="1069">
        <v>0</v>
      </c>
      <c r="BL246" s="1108">
        <v>47.57</v>
      </c>
      <c r="BM246" s="421"/>
      <c r="BN246" s="422" t="s">
        <v>1134</v>
      </c>
      <c r="BO246" s="424" t="s">
        <v>1167</v>
      </c>
      <c r="BP246" s="424">
        <v>0.8</v>
      </c>
      <c r="BQ246" s="865" t="s">
        <v>306</v>
      </c>
      <c r="BR246" s="424">
        <v>40.000000000148759</v>
      </c>
      <c r="BS246" s="425">
        <v>1.2800000000000011</v>
      </c>
      <c r="BT246" s="425">
        <v>1.2800000000000011</v>
      </c>
      <c r="BU246" s="426"/>
    </row>
    <row r="247" spans="1:73" ht="14.25">
      <c r="A247" s="1242" t="s">
        <v>1135</v>
      </c>
      <c r="B247" s="1243"/>
      <c r="C247" s="1244"/>
      <c r="D247" s="1061">
        <v>0.8</v>
      </c>
      <c r="E247" s="1062"/>
      <c r="F247" s="1063"/>
      <c r="G247" s="1064" t="s">
        <v>306</v>
      </c>
      <c r="H247" s="1065">
        <v>40.000000000070592</v>
      </c>
      <c r="I247" s="1065">
        <v>1</v>
      </c>
      <c r="J247" s="1065">
        <v>40.000000000070592</v>
      </c>
      <c r="K247" s="1066">
        <v>1.2749999999999986</v>
      </c>
      <c r="L247" s="1066">
        <v>1.2800000000000011</v>
      </c>
      <c r="M247" s="1067">
        <v>1.28</v>
      </c>
      <c r="N247" s="1068">
        <v>0.08</v>
      </c>
      <c r="O247" s="1068">
        <v>0.16</v>
      </c>
      <c r="P247" s="1067">
        <v>1.52</v>
      </c>
      <c r="Q247" s="1067">
        <v>1.56</v>
      </c>
      <c r="R247" s="1069">
        <v>0</v>
      </c>
      <c r="S247" s="1069">
        <v>93.6</v>
      </c>
      <c r="T247" s="1069">
        <v>1.25</v>
      </c>
      <c r="U247" s="1069">
        <v>0</v>
      </c>
      <c r="V247" s="1069">
        <v>0</v>
      </c>
      <c r="W247" s="1068">
        <v>161.6</v>
      </c>
      <c r="X247" s="1070">
        <v>0</v>
      </c>
      <c r="Y247" s="1083" t="s">
        <v>1168</v>
      </c>
      <c r="Z247" s="1084">
        <v>1.3</v>
      </c>
      <c r="AA247" s="1085" t="s">
        <v>41</v>
      </c>
      <c r="AB247" s="1086">
        <v>1.3</v>
      </c>
      <c r="AC247" s="1087">
        <v>1.2749999999999986</v>
      </c>
      <c r="AD247" s="1088">
        <v>0.08</v>
      </c>
      <c r="AE247" s="1088">
        <v>0.15</v>
      </c>
      <c r="AF247" s="1089">
        <v>1.51</v>
      </c>
      <c r="AG247" s="1089">
        <v>2.2999999999999998</v>
      </c>
      <c r="AH247" s="1088">
        <v>0.74</v>
      </c>
      <c r="AI247" s="1090">
        <v>0</v>
      </c>
      <c r="AJ247" s="1090">
        <v>2.5499999999999998</v>
      </c>
      <c r="AK247" s="1090">
        <v>0.02</v>
      </c>
      <c r="AL247" s="1090">
        <v>0</v>
      </c>
      <c r="AM247" s="1090">
        <v>0</v>
      </c>
      <c r="AN247" s="1088">
        <v>11.9</v>
      </c>
      <c r="AO247" s="1091">
        <v>0</v>
      </c>
      <c r="AP247" s="1242" t="s">
        <v>1135</v>
      </c>
      <c r="AQ247" s="1244">
        <v>0</v>
      </c>
      <c r="AR247" s="1103">
        <v>0.8</v>
      </c>
      <c r="AS247" s="1104"/>
      <c r="AT247" s="1104"/>
      <c r="AU247" s="1105">
        <v>40.000000000070592</v>
      </c>
      <c r="AV247" s="1084">
        <v>1.5</v>
      </c>
      <c r="AW247" s="1085" t="s">
        <v>41</v>
      </c>
      <c r="AX247" s="1086">
        <v>1.5</v>
      </c>
      <c r="AY247" s="1068">
        <v>38.500000000070592</v>
      </c>
      <c r="AZ247" s="1106">
        <v>0.16</v>
      </c>
      <c r="BA247" s="1106"/>
      <c r="BB247" s="1068">
        <v>1.56</v>
      </c>
      <c r="BC247" s="1067">
        <v>18.579999999999998</v>
      </c>
      <c r="BD247" s="1107">
        <v>0</v>
      </c>
      <c r="BE247" s="1107"/>
      <c r="BF247" s="1107">
        <v>97.419999999999987</v>
      </c>
      <c r="BG247" s="1107">
        <v>27.87</v>
      </c>
      <c r="BH247" s="1069">
        <v>1.5049999999999986</v>
      </c>
      <c r="BI247" s="1069">
        <v>0</v>
      </c>
      <c r="BJ247" s="1069">
        <v>3.39</v>
      </c>
      <c r="BK247" s="1069">
        <v>0</v>
      </c>
      <c r="BL247" s="1108">
        <v>47.58</v>
      </c>
      <c r="BM247" s="421"/>
      <c r="BN247" s="422" t="s">
        <v>1135</v>
      </c>
      <c r="BO247" s="424" t="s">
        <v>1168</v>
      </c>
      <c r="BP247" s="424">
        <v>0.8</v>
      </c>
      <c r="BQ247" s="865" t="s">
        <v>306</v>
      </c>
      <c r="BR247" s="424">
        <v>40.000000000070592</v>
      </c>
      <c r="BS247" s="425">
        <v>1.2749999999999986</v>
      </c>
      <c r="BT247" s="425">
        <v>1.2800000000000011</v>
      </c>
      <c r="BU247" s="426"/>
    </row>
    <row r="248" spans="1:73" ht="14.25">
      <c r="A248" s="1242" t="s">
        <v>1136</v>
      </c>
      <c r="B248" s="1243"/>
      <c r="C248" s="1244"/>
      <c r="D248" s="1061">
        <v>0.4</v>
      </c>
      <c r="E248" s="1062"/>
      <c r="F248" s="1063"/>
      <c r="G248" s="1064" t="s">
        <v>305</v>
      </c>
      <c r="H248" s="1065">
        <v>38.000000000182503</v>
      </c>
      <c r="I248" s="1065">
        <v>1</v>
      </c>
      <c r="J248" s="1065">
        <v>38.000000000182503</v>
      </c>
      <c r="K248" s="1066">
        <v>0.849999999999973</v>
      </c>
      <c r="L248" s="1066">
        <v>1.105000000000004</v>
      </c>
      <c r="M248" s="1067">
        <v>0.98</v>
      </c>
      <c r="N248" s="1068">
        <v>0.04</v>
      </c>
      <c r="O248" s="1068">
        <v>0.1</v>
      </c>
      <c r="P248" s="1067">
        <v>1.1200000000000001</v>
      </c>
      <c r="Q248" s="1067">
        <v>1.08</v>
      </c>
      <c r="R248" s="1069">
        <v>45.96</v>
      </c>
      <c r="S248" s="1069">
        <v>0</v>
      </c>
      <c r="T248" s="1069">
        <v>0</v>
      </c>
      <c r="U248" s="1069">
        <v>0</v>
      </c>
      <c r="V248" s="1069">
        <v>0</v>
      </c>
      <c r="W248" s="1068">
        <v>0</v>
      </c>
      <c r="X248" s="1070">
        <v>0</v>
      </c>
      <c r="Y248" s="1083" t="s">
        <v>1169</v>
      </c>
      <c r="Z248" s="1084">
        <v>1.2</v>
      </c>
      <c r="AA248" s="1085" t="s">
        <v>41</v>
      </c>
      <c r="AB248" s="1086">
        <v>1.2</v>
      </c>
      <c r="AC248" s="1087">
        <v>0.849999999999973</v>
      </c>
      <c r="AD248" s="1088">
        <v>0.04</v>
      </c>
      <c r="AE248" s="1088">
        <v>0.15</v>
      </c>
      <c r="AF248" s="1089">
        <v>1.04</v>
      </c>
      <c r="AG248" s="1089">
        <v>2.2000000000000002</v>
      </c>
      <c r="AH248" s="1088">
        <v>0.92</v>
      </c>
      <c r="AI248" s="1090">
        <v>2.1</v>
      </c>
      <c r="AJ248" s="1090">
        <v>0</v>
      </c>
      <c r="AK248" s="1090">
        <v>0</v>
      </c>
      <c r="AL248" s="1090">
        <v>0</v>
      </c>
      <c r="AM248" s="1090">
        <v>0</v>
      </c>
      <c r="AN248" s="1088">
        <v>0</v>
      </c>
      <c r="AO248" s="1091">
        <v>0</v>
      </c>
      <c r="AP248" s="1242" t="s">
        <v>1136</v>
      </c>
      <c r="AQ248" s="1244">
        <v>0</v>
      </c>
      <c r="AR248" s="1103">
        <v>0.4</v>
      </c>
      <c r="AS248" s="1104"/>
      <c r="AT248" s="1104"/>
      <c r="AU248" s="1105">
        <v>38.000000000182503</v>
      </c>
      <c r="AV248" s="1084">
        <v>1.4</v>
      </c>
      <c r="AW248" s="1085" t="s">
        <v>41</v>
      </c>
      <c r="AX248" s="1086">
        <v>1.4</v>
      </c>
      <c r="AY248" s="1068">
        <v>36.600000000182504</v>
      </c>
      <c r="AZ248" s="1106">
        <v>0.1</v>
      </c>
      <c r="BA248" s="1106"/>
      <c r="BB248" s="1068">
        <v>1.08</v>
      </c>
      <c r="BC248" s="1067">
        <v>7.4</v>
      </c>
      <c r="BD248" s="1107">
        <v>0</v>
      </c>
      <c r="BE248" s="1107"/>
      <c r="BF248" s="1107">
        <v>48.06</v>
      </c>
      <c r="BG248" s="1107">
        <v>6.62</v>
      </c>
      <c r="BH248" s="1069">
        <v>1.0399999999999729</v>
      </c>
      <c r="BI248" s="1069">
        <v>0</v>
      </c>
      <c r="BJ248" s="1069">
        <v>2.04</v>
      </c>
      <c r="BK248" s="1069">
        <v>0</v>
      </c>
      <c r="BL248" s="1108">
        <v>32</v>
      </c>
      <c r="BM248" s="421"/>
      <c r="BN248" s="422" t="s">
        <v>1136</v>
      </c>
      <c r="BO248" s="424" t="s">
        <v>1169</v>
      </c>
      <c r="BP248" s="424">
        <v>0.4</v>
      </c>
      <c r="BQ248" s="865" t="s">
        <v>305</v>
      </c>
      <c r="BR248" s="424">
        <v>38.000000000182503</v>
      </c>
      <c r="BS248" s="425">
        <v>0.849999999999973</v>
      </c>
      <c r="BT248" s="425">
        <v>1.105000000000004</v>
      </c>
      <c r="BU248" s="426"/>
    </row>
    <row r="249" spans="1:73" ht="14.25">
      <c r="A249" s="1242" t="s">
        <v>1137</v>
      </c>
      <c r="B249" s="1243"/>
      <c r="C249" s="1244"/>
      <c r="D249" s="1061">
        <v>0.4</v>
      </c>
      <c r="E249" s="1062"/>
      <c r="F249" s="1063"/>
      <c r="G249" s="1064" t="s">
        <v>305</v>
      </c>
      <c r="H249" s="1065">
        <v>38.00000000022515</v>
      </c>
      <c r="I249" s="1065">
        <v>1</v>
      </c>
      <c r="J249" s="1065">
        <v>38.00000000022515</v>
      </c>
      <c r="K249" s="1066">
        <v>1.105000000000004</v>
      </c>
      <c r="L249" s="1066">
        <v>1.2600000000000335</v>
      </c>
      <c r="M249" s="1067">
        <v>1.18</v>
      </c>
      <c r="N249" s="1068">
        <v>0.04</v>
      </c>
      <c r="O249" s="1068">
        <v>0.1</v>
      </c>
      <c r="P249" s="1067">
        <v>1.32</v>
      </c>
      <c r="Q249" s="1067">
        <v>1.08</v>
      </c>
      <c r="R249" s="1069">
        <v>54.17</v>
      </c>
      <c r="S249" s="1069">
        <v>0</v>
      </c>
      <c r="T249" s="1069">
        <v>0</v>
      </c>
      <c r="U249" s="1069">
        <v>0</v>
      </c>
      <c r="V249" s="1069">
        <v>0</v>
      </c>
      <c r="W249" s="1068">
        <v>0</v>
      </c>
      <c r="X249" s="1070">
        <v>0</v>
      </c>
      <c r="Y249" s="1083" t="s">
        <v>1169</v>
      </c>
      <c r="Z249" s="1084">
        <v>1.2</v>
      </c>
      <c r="AA249" s="1085" t="s">
        <v>41</v>
      </c>
      <c r="AB249" s="1086">
        <v>1.2</v>
      </c>
      <c r="AC249" s="1087">
        <v>1.105000000000004</v>
      </c>
      <c r="AD249" s="1088">
        <v>0.04</v>
      </c>
      <c r="AE249" s="1088">
        <v>0.15</v>
      </c>
      <c r="AF249" s="1089">
        <v>1.3</v>
      </c>
      <c r="AG249" s="1089">
        <v>2.2000000000000002</v>
      </c>
      <c r="AH249" s="1088">
        <v>0.92</v>
      </c>
      <c r="AI249" s="1090">
        <v>2.63</v>
      </c>
      <c r="AJ249" s="1090">
        <v>0</v>
      </c>
      <c r="AK249" s="1090">
        <v>0</v>
      </c>
      <c r="AL249" s="1090">
        <v>0</v>
      </c>
      <c r="AM249" s="1090">
        <v>0</v>
      </c>
      <c r="AN249" s="1088">
        <v>0</v>
      </c>
      <c r="AO249" s="1091">
        <v>0</v>
      </c>
      <c r="AP249" s="1242" t="s">
        <v>1137</v>
      </c>
      <c r="AQ249" s="1244">
        <v>0</v>
      </c>
      <c r="AR249" s="1103">
        <v>0.4</v>
      </c>
      <c r="AS249" s="1104"/>
      <c r="AT249" s="1104"/>
      <c r="AU249" s="1105">
        <v>38.00000000022515</v>
      </c>
      <c r="AV249" s="1084">
        <v>1.4</v>
      </c>
      <c r="AW249" s="1085" t="s">
        <v>41</v>
      </c>
      <c r="AX249" s="1086">
        <v>1.4</v>
      </c>
      <c r="AY249" s="1068">
        <v>36.600000000225151</v>
      </c>
      <c r="AZ249" s="1106">
        <v>0.1</v>
      </c>
      <c r="BA249" s="1106"/>
      <c r="BB249" s="1068">
        <v>1.08</v>
      </c>
      <c r="BC249" s="1067">
        <v>7.4</v>
      </c>
      <c r="BD249" s="1107">
        <v>0</v>
      </c>
      <c r="BE249" s="1107"/>
      <c r="BF249" s="1107">
        <v>56.800000000000004</v>
      </c>
      <c r="BG249" s="1107">
        <v>6.62</v>
      </c>
      <c r="BH249" s="1069">
        <v>1.2950000000000039</v>
      </c>
      <c r="BI249" s="1069">
        <v>0</v>
      </c>
      <c r="BJ249" s="1069">
        <v>2.54</v>
      </c>
      <c r="BK249" s="1069">
        <v>0</v>
      </c>
      <c r="BL249" s="1108">
        <v>40.24</v>
      </c>
      <c r="BM249" s="421"/>
      <c r="BN249" s="422" t="s">
        <v>1137</v>
      </c>
      <c r="BO249" s="424" t="s">
        <v>1169</v>
      </c>
      <c r="BP249" s="424">
        <v>0.4</v>
      </c>
      <c r="BQ249" s="865" t="s">
        <v>305</v>
      </c>
      <c r="BR249" s="424">
        <v>38.00000000022515</v>
      </c>
      <c r="BS249" s="425">
        <v>1.105000000000004</v>
      </c>
      <c r="BT249" s="425">
        <v>1.2600000000000335</v>
      </c>
      <c r="BU249" s="426"/>
    </row>
    <row r="250" spans="1:73" ht="14.25">
      <c r="A250" s="1242" t="s">
        <v>1138</v>
      </c>
      <c r="B250" s="1243"/>
      <c r="C250" s="1244"/>
      <c r="D250" s="1061">
        <v>0.4</v>
      </c>
      <c r="E250" s="1062"/>
      <c r="F250" s="1063"/>
      <c r="G250" s="1064" t="s">
        <v>305</v>
      </c>
      <c r="H250" s="1065">
        <v>36.999999999453408</v>
      </c>
      <c r="I250" s="1065">
        <v>1</v>
      </c>
      <c r="J250" s="1065">
        <v>36.999999999453408</v>
      </c>
      <c r="K250" s="1066">
        <v>1.2600000000000335</v>
      </c>
      <c r="L250" s="1066">
        <v>1</v>
      </c>
      <c r="M250" s="1067">
        <v>1.1299999999999999</v>
      </c>
      <c r="N250" s="1068">
        <v>0.04</v>
      </c>
      <c r="O250" s="1068">
        <v>0.1</v>
      </c>
      <c r="P250" s="1067">
        <v>1.27</v>
      </c>
      <c r="Q250" s="1067">
        <v>1.08</v>
      </c>
      <c r="R250" s="1069">
        <v>50.75</v>
      </c>
      <c r="S250" s="1069">
        <v>0</v>
      </c>
      <c r="T250" s="1069">
        <v>0</v>
      </c>
      <c r="U250" s="1069">
        <v>0</v>
      </c>
      <c r="V250" s="1069">
        <v>0</v>
      </c>
      <c r="W250" s="1068">
        <v>0</v>
      </c>
      <c r="X250" s="1070">
        <v>0</v>
      </c>
      <c r="Y250" s="1083" t="s">
        <v>1169</v>
      </c>
      <c r="Z250" s="1084">
        <v>1.2</v>
      </c>
      <c r="AA250" s="1085" t="s">
        <v>41</v>
      </c>
      <c r="AB250" s="1086">
        <v>1.2</v>
      </c>
      <c r="AC250" s="1087">
        <v>1.2600000000000335</v>
      </c>
      <c r="AD250" s="1088">
        <v>0.04</v>
      </c>
      <c r="AE250" s="1088">
        <v>0.15</v>
      </c>
      <c r="AF250" s="1089">
        <v>1.45</v>
      </c>
      <c r="AG250" s="1089">
        <v>2.2000000000000002</v>
      </c>
      <c r="AH250" s="1088">
        <v>0.92</v>
      </c>
      <c r="AI250" s="1090">
        <v>2.93</v>
      </c>
      <c r="AJ250" s="1090">
        <v>0</v>
      </c>
      <c r="AK250" s="1090">
        <v>0</v>
      </c>
      <c r="AL250" s="1090">
        <v>0</v>
      </c>
      <c r="AM250" s="1090">
        <v>0</v>
      </c>
      <c r="AN250" s="1088">
        <v>0</v>
      </c>
      <c r="AO250" s="1091">
        <v>0</v>
      </c>
      <c r="AP250" s="1242" t="s">
        <v>1138</v>
      </c>
      <c r="AQ250" s="1244">
        <v>0</v>
      </c>
      <c r="AR250" s="1103">
        <v>0.4</v>
      </c>
      <c r="AS250" s="1104"/>
      <c r="AT250" s="1104"/>
      <c r="AU250" s="1105">
        <v>36.999999999453408</v>
      </c>
      <c r="AV250" s="1084">
        <v>1.4</v>
      </c>
      <c r="AW250" s="1085" t="s">
        <v>41</v>
      </c>
      <c r="AX250" s="1086">
        <v>1.4</v>
      </c>
      <c r="AY250" s="1068">
        <v>35.599999999453409</v>
      </c>
      <c r="AZ250" s="1106">
        <v>0.1</v>
      </c>
      <c r="BA250" s="1106"/>
      <c r="BB250" s="1068">
        <v>1.08</v>
      </c>
      <c r="BC250" s="1067">
        <v>7.2</v>
      </c>
      <c r="BD250" s="1107">
        <v>0</v>
      </c>
      <c r="BE250" s="1107"/>
      <c r="BF250" s="1107">
        <v>53.68</v>
      </c>
      <c r="BG250" s="1107">
        <v>6.44</v>
      </c>
      <c r="BH250" s="1069">
        <v>1.4500000000000335</v>
      </c>
      <c r="BI250" s="1069">
        <v>0</v>
      </c>
      <c r="BJ250" s="1069">
        <v>2.84</v>
      </c>
      <c r="BK250" s="1069">
        <v>0</v>
      </c>
      <c r="BL250" s="1108">
        <v>37.200000000000003</v>
      </c>
      <c r="BM250" s="421"/>
      <c r="BN250" s="422" t="s">
        <v>1138</v>
      </c>
      <c r="BO250" s="424" t="s">
        <v>1169</v>
      </c>
      <c r="BP250" s="424">
        <v>0.4</v>
      </c>
      <c r="BQ250" s="865" t="s">
        <v>305</v>
      </c>
      <c r="BR250" s="424">
        <v>36.999999999453408</v>
      </c>
      <c r="BS250" s="425">
        <v>1.2600000000000335</v>
      </c>
      <c r="BT250" s="425">
        <v>1</v>
      </c>
      <c r="BU250" s="426"/>
    </row>
    <row r="251" spans="1:73" ht="14.25">
      <c r="A251" s="1242" t="s">
        <v>1139</v>
      </c>
      <c r="B251" s="1243"/>
      <c r="C251" s="1244"/>
      <c r="D251" s="1061">
        <v>0.4</v>
      </c>
      <c r="E251" s="1062"/>
      <c r="F251" s="1063"/>
      <c r="G251" s="1064" t="s">
        <v>305</v>
      </c>
      <c r="H251" s="1065">
        <v>28.999999989914343</v>
      </c>
      <c r="I251" s="1065">
        <v>1</v>
      </c>
      <c r="J251" s="1065">
        <v>28.999999989914343</v>
      </c>
      <c r="K251" s="1066">
        <v>1</v>
      </c>
      <c r="L251" s="1066">
        <v>1</v>
      </c>
      <c r="M251" s="1067">
        <v>1</v>
      </c>
      <c r="N251" s="1068">
        <v>0.04</v>
      </c>
      <c r="O251" s="1068">
        <v>0.1</v>
      </c>
      <c r="P251" s="1067">
        <v>1.1400000000000001</v>
      </c>
      <c r="Q251" s="1067">
        <v>1.08</v>
      </c>
      <c r="R251" s="1069">
        <v>35.700000000000003</v>
      </c>
      <c r="S251" s="1069">
        <v>0</v>
      </c>
      <c r="T251" s="1069">
        <v>0</v>
      </c>
      <c r="U251" s="1069">
        <v>0</v>
      </c>
      <c r="V251" s="1069">
        <v>0</v>
      </c>
      <c r="W251" s="1068">
        <v>0</v>
      </c>
      <c r="X251" s="1070">
        <v>0</v>
      </c>
      <c r="Y251" s="1083" t="s">
        <v>1169</v>
      </c>
      <c r="Z251" s="1084">
        <v>1.2</v>
      </c>
      <c r="AA251" s="1085" t="s">
        <v>41</v>
      </c>
      <c r="AB251" s="1086">
        <v>1.2</v>
      </c>
      <c r="AC251" s="1087">
        <v>1</v>
      </c>
      <c r="AD251" s="1088">
        <v>0.04</v>
      </c>
      <c r="AE251" s="1088">
        <v>0.15</v>
      </c>
      <c r="AF251" s="1089">
        <v>1.19</v>
      </c>
      <c r="AG251" s="1089">
        <v>2.2000000000000002</v>
      </c>
      <c r="AH251" s="1088">
        <v>0.92</v>
      </c>
      <c r="AI251" s="1090">
        <v>2.41</v>
      </c>
      <c r="AJ251" s="1090">
        <v>0</v>
      </c>
      <c r="AK251" s="1090">
        <v>0</v>
      </c>
      <c r="AL251" s="1090">
        <v>0</v>
      </c>
      <c r="AM251" s="1090">
        <v>0</v>
      </c>
      <c r="AN251" s="1088">
        <v>0</v>
      </c>
      <c r="AO251" s="1091">
        <v>0</v>
      </c>
      <c r="AP251" s="1242" t="s">
        <v>1139</v>
      </c>
      <c r="AQ251" s="1244">
        <v>0</v>
      </c>
      <c r="AR251" s="1103">
        <v>0.4</v>
      </c>
      <c r="AS251" s="1104"/>
      <c r="AT251" s="1104"/>
      <c r="AU251" s="1105">
        <v>28.999999989914343</v>
      </c>
      <c r="AV251" s="1084">
        <v>1.4</v>
      </c>
      <c r="AW251" s="1085" t="s">
        <v>41</v>
      </c>
      <c r="AX251" s="1086">
        <v>1.4</v>
      </c>
      <c r="AY251" s="1068">
        <v>27.599999989914345</v>
      </c>
      <c r="AZ251" s="1106">
        <v>0.1</v>
      </c>
      <c r="BA251" s="1106"/>
      <c r="BB251" s="1068">
        <v>1.08</v>
      </c>
      <c r="BC251" s="1067">
        <v>5.58</v>
      </c>
      <c r="BD251" s="1107">
        <v>0</v>
      </c>
      <c r="BE251" s="1107"/>
      <c r="BF251" s="1107">
        <v>38.11</v>
      </c>
      <c r="BG251" s="1107">
        <v>4.99</v>
      </c>
      <c r="BH251" s="1069">
        <v>1.19</v>
      </c>
      <c r="BI251" s="1069">
        <v>0</v>
      </c>
      <c r="BJ251" s="1069">
        <v>2.33</v>
      </c>
      <c r="BK251" s="1069">
        <v>0</v>
      </c>
      <c r="BL251" s="1108">
        <v>25.21</v>
      </c>
      <c r="BM251" s="421"/>
      <c r="BN251" s="422" t="s">
        <v>1139</v>
      </c>
      <c r="BO251" s="424" t="s">
        <v>1169</v>
      </c>
      <c r="BP251" s="424">
        <v>0.4</v>
      </c>
      <c r="BQ251" s="865" t="s">
        <v>305</v>
      </c>
      <c r="BR251" s="424">
        <v>28.999999989914343</v>
      </c>
      <c r="BS251" s="425">
        <v>1</v>
      </c>
      <c r="BT251" s="425">
        <v>1</v>
      </c>
      <c r="BU251" s="426"/>
    </row>
    <row r="252" spans="1:73" ht="14.25">
      <c r="A252" s="1242" t="s">
        <v>1140</v>
      </c>
      <c r="B252" s="1243"/>
      <c r="C252" s="1244"/>
      <c r="D252" s="1061">
        <v>0.4</v>
      </c>
      <c r="E252" s="1062"/>
      <c r="F252" s="1063"/>
      <c r="G252" s="1064" t="s">
        <v>305</v>
      </c>
      <c r="H252" s="1065">
        <v>28.000000010186234</v>
      </c>
      <c r="I252" s="1065">
        <v>1</v>
      </c>
      <c r="J252" s="1065">
        <v>28.000000010186234</v>
      </c>
      <c r="K252" s="1066">
        <v>1</v>
      </c>
      <c r="L252" s="1066">
        <v>1</v>
      </c>
      <c r="M252" s="1067">
        <v>1</v>
      </c>
      <c r="N252" s="1068">
        <v>0.04</v>
      </c>
      <c r="O252" s="1068">
        <v>0.1</v>
      </c>
      <c r="P252" s="1067">
        <v>1.1400000000000001</v>
      </c>
      <c r="Q252" s="1067">
        <v>1.08</v>
      </c>
      <c r="R252" s="1069">
        <v>34.47</v>
      </c>
      <c r="S252" s="1069">
        <v>0</v>
      </c>
      <c r="T252" s="1069">
        <v>0</v>
      </c>
      <c r="U252" s="1069">
        <v>0</v>
      </c>
      <c r="V252" s="1069">
        <v>0</v>
      </c>
      <c r="W252" s="1068">
        <v>0</v>
      </c>
      <c r="X252" s="1070">
        <v>0</v>
      </c>
      <c r="Y252" s="1083" t="s">
        <v>1169</v>
      </c>
      <c r="Z252" s="1084">
        <v>1.2</v>
      </c>
      <c r="AA252" s="1085" t="s">
        <v>41</v>
      </c>
      <c r="AB252" s="1086">
        <v>1.2</v>
      </c>
      <c r="AC252" s="1087">
        <v>1</v>
      </c>
      <c r="AD252" s="1088">
        <v>0.04</v>
      </c>
      <c r="AE252" s="1088">
        <v>0.15</v>
      </c>
      <c r="AF252" s="1089">
        <v>1.19</v>
      </c>
      <c r="AG252" s="1089">
        <v>2.2000000000000002</v>
      </c>
      <c r="AH252" s="1088">
        <v>0.92</v>
      </c>
      <c r="AI252" s="1090">
        <v>2.41</v>
      </c>
      <c r="AJ252" s="1090">
        <v>0</v>
      </c>
      <c r="AK252" s="1090">
        <v>0</v>
      </c>
      <c r="AL252" s="1090">
        <v>0</v>
      </c>
      <c r="AM252" s="1090">
        <v>0</v>
      </c>
      <c r="AN252" s="1088">
        <v>0</v>
      </c>
      <c r="AO252" s="1091">
        <v>0</v>
      </c>
      <c r="AP252" s="1242" t="s">
        <v>1140</v>
      </c>
      <c r="AQ252" s="1244">
        <v>0</v>
      </c>
      <c r="AR252" s="1103">
        <v>0.4</v>
      </c>
      <c r="AS252" s="1104"/>
      <c r="AT252" s="1104"/>
      <c r="AU252" s="1105">
        <v>28.000000010186234</v>
      </c>
      <c r="AV252" s="1084">
        <v>1.4</v>
      </c>
      <c r="AW252" s="1085" t="s">
        <v>41</v>
      </c>
      <c r="AX252" s="1086">
        <v>1.4</v>
      </c>
      <c r="AY252" s="1068">
        <v>26.600000010186235</v>
      </c>
      <c r="AZ252" s="1106">
        <v>0.1</v>
      </c>
      <c r="BA252" s="1106"/>
      <c r="BB252" s="1068">
        <v>1.08</v>
      </c>
      <c r="BC252" s="1067">
        <v>5.38</v>
      </c>
      <c r="BD252" s="1107">
        <v>0</v>
      </c>
      <c r="BE252" s="1107"/>
      <c r="BF252" s="1107">
        <v>36.879999999999995</v>
      </c>
      <c r="BG252" s="1107">
        <v>4.8099999999999996</v>
      </c>
      <c r="BH252" s="1069">
        <v>1.19</v>
      </c>
      <c r="BI252" s="1069">
        <v>0</v>
      </c>
      <c r="BJ252" s="1069">
        <v>2.33</v>
      </c>
      <c r="BK252" s="1069">
        <v>0</v>
      </c>
      <c r="BL252" s="1108">
        <v>24.36</v>
      </c>
      <c r="BM252" s="421"/>
      <c r="BN252" s="422" t="s">
        <v>1140</v>
      </c>
      <c r="BO252" s="424" t="s">
        <v>1169</v>
      </c>
      <c r="BP252" s="424">
        <v>0.4</v>
      </c>
      <c r="BQ252" s="865" t="s">
        <v>305</v>
      </c>
      <c r="BR252" s="424">
        <v>28.000000010186234</v>
      </c>
      <c r="BS252" s="425">
        <v>1</v>
      </c>
      <c r="BT252" s="425">
        <v>1</v>
      </c>
      <c r="BU252" s="426"/>
    </row>
    <row r="253" spans="1:73" ht="14.25">
      <c r="A253" s="1242" t="s">
        <v>1141</v>
      </c>
      <c r="B253" s="1243"/>
      <c r="C253" s="1244"/>
      <c r="D253" s="1061">
        <v>0.4</v>
      </c>
      <c r="E253" s="1062"/>
      <c r="F253" s="1063"/>
      <c r="G253" s="1064" t="s">
        <v>305</v>
      </c>
      <c r="H253" s="1065">
        <v>27.999999999809827</v>
      </c>
      <c r="I253" s="1065">
        <v>1</v>
      </c>
      <c r="J253" s="1065">
        <v>27.999999999809827</v>
      </c>
      <c r="K253" s="1066">
        <v>1</v>
      </c>
      <c r="L253" s="1066">
        <v>1</v>
      </c>
      <c r="M253" s="1067">
        <v>1</v>
      </c>
      <c r="N253" s="1068">
        <v>0.04</v>
      </c>
      <c r="O253" s="1068">
        <v>0.1</v>
      </c>
      <c r="P253" s="1067">
        <v>1.1400000000000001</v>
      </c>
      <c r="Q253" s="1067">
        <v>1.08</v>
      </c>
      <c r="R253" s="1069">
        <v>34.47</v>
      </c>
      <c r="S253" s="1069">
        <v>0</v>
      </c>
      <c r="T253" s="1069">
        <v>0</v>
      </c>
      <c r="U253" s="1069">
        <v>0</v>
      </c>
      <c r="V253" s="1069">
        <v>0</v>
      </c>
      <c r="W253" s="1068">
        <v>0</v>
      </c>
      <c r="X253" s="1070">
        <v>0</v>
      </c>
      <c r="Y253" s="1083" t="s">
        <v>1169</v>
      </c>
      <c r="Z253" s="1084">
        <v>1.2</v>
      </c>
      <c r="AA253" s="1085" t="s">
        <v>41</v>
      </c>
      <c r="AB253" s="1086">
        <v>1.2</v>
      </c>
      <c r="AC253" s="1087">
        <v>1</v>
      </c>
      <c r="AD253" s="1088">
        <v>0.04</v>
      </c>
      <c r="AE253" s="1088">
        <v>0.15</v>
      </c>
      <c r="AF253" s="1089">
        <v>1.19</v>
      </c>
      <c r="AG253" s="1089">
        <v>2.2000000000000002</v>
      </c>
      <c r="AH253" s="1088">
        <v>0.92</v>
      </c>
      <c r="AI253" s="1090">
        <v>2.41</v>
      </c>
      <c r="AJ253" s="1090">
        <v>0</v>
      </c>
      <c r="AK253" s="1090">
        <v>0</v>
      </c>
      <c r="AL253" s="1090">
        <v>0</v>
      </c>
      <c r="AM253" s="1090">
        <v>0</v>
      </c>
      <c r="AN253" s="1088">
        <v>0</v>
      </c>
      <c r="AO253" s="1091">
        <v>0</v>
      </c>
      <c r="AP253" s="1242" t="s">
        <v>1141</v>
      </c>
      <c r="AQ253" s="1244">
        <v>0</v>
      </c>
      <c r="AR253" s="1103">
        <v>0.4</v>
      </c>
      <c r="AS253" s="1104"/>
      <c r="AT253" s="1104"/>
      <c r="AU253" s="1105">
        <v>27.999999999809827</v>
      </c>
      <c r="AV253" s="1084">
        <v>1.4</v>
      </c>
      <c r="AW253" s="1085" t="s">
        <v>41</v>
      </c>
      <c r="AX253" s="1086">
        <v>1.4</v>
      </c>
      <c r="AY253" s="1068">
        <v>26.599999999809828</v>
      </c>
      <c r="AZ253" s="1106">
        <v>0.1</v>
      </c>
      <c r="BA253" s="1106"/>
      <c r="BB253" s="1068">
        <v>1.08</v>
      </c>
      <c r="BC253" s="1067">
        <v>5.38</v>
      </c>
      <c r="BD253" s="1107">
        <v>0</v>
      </c>
      <c r="BE253" s="1107"/>
      <c r="BF253" s="1107">
        <v>36.879999999999995</v>
      </c>
      <c r="BG253" s="1107">
        <v>4.8099999999999996</v>
      </c>
      <c r="BH253" s="1069">
        <v>1.19</v>
      </c>
      <c r="BI253" s="1069">
        <v>0</v>
      </c>
      <c r="BJ253" s="1069">
        <v>2.33</v>
      </c>
      <c r="BK253" s="1069">
        <v>0</v>
      </c>
      <c r="BL253" s="1108">
        <v>24.36</v>
      </c>
      <c r="BM253" s="421"/>
      <c r="BN253" s="422" t="s">
        <v>1141</v>
      </c>
      <c r="BO253" s="424" t="s">
        <v>1169</v>
      </c>
      <c r="BP253" s="424">
        <v>0.4</v>
      </c>
      <c r="BQ253" s="865" t="s">
        <v>305</v>
      </c>
      <c r="BR253" s="424">
        <v>27.999999999809827</v>
      </c>
      <c r="BS253" s="425">
        <v>1</v>
      </c>
      <c r="BT253" s="425">
        <v>1</v>
      </c>
      <c r="BU253" s="426"/>
    </row>
    <row r="254" spans="1:73" ht="14.25">
      <c r="A254" s="1242" t="s">
        <v>1142</v>
      </c>
      <c r="B254" s="1243"/>
      <c r="C254" s="1244"/>
      <c r="D254" s="1061">
        <v>0.4</v>
      </c>
      <c r="E254" s="1062"/>
      <c r="F254" s="1063"/>
      <c r="G254" s="1064" t="s">
        <v>305</v>
      </c>
      <c r="H254" s="1065">
        <v>27.35077952249171</v>
      </c>
      <c r="I254" s="1065">
        <v>1</v>
      </c>
      <c r="J254" s="1065">
        <v>27.35077952249171</v>
      </c>
      <c r="K254" s="1066">
        <v>1</v>
      </c>
      <c r="L254" s="1066">
        <v>1</v>
      </c>
      <c r="M254" s="1067">
        <v>1</v>
      </c>
      <c r="N254" s="1068">
        <v>0.04</v>
      </c>
      <c r="O254" s="1068">
        <v>0.1</v>
      </c>
      <c r="P254" s="1067">
        <v>1.1400000000000001</v>
      </c>
      <c r="Q254" s="1067">
        <v>1.08</v>
      </c>
      <c r="R254" s="1069">
        <v>33.67</v>
      </c>
      <c r="S254" s="1069">
        <v>0</v>
      </c>
      <c r="T254" s="1069">
        <v>0</v>
      </c>
      <c r="U254" s="1069">
        <v>0</v>
      </c>
      <c r="V254" s="1069">
        <v>0</v>
      </c>
      <c r="W254" s="1068">
        <v>0</v>
      </c>
      <c r="X254" s="1070">
        <v>0</v>
      </c>
      <c r="Y254" s="1083" t="s">
        <v>1169</v>
      </c>
      <c r="Z254" s="1084">
        <v>1.2</v>
      </c>
      <c r="AA254" s="1085" t="s">
        <v>41</v>
      </c>
      <c r="AB254" s="1086">
        <v>1.2</v>
      </c>
      <c r="AC254" s="1087">
        <v>1</v>
      </c>
      <c r="AD254" s="1088">
        <v>0.04</v>
      </c>
      <c r="AE254" s="1088">
        <v>0.15</v>
      </c>
      <c r="AF254" s="1089">
        <v>1.19</v>
      </c>
      <c r="AG254" s="1089">
        <v>2.2000000000000002</v>
      </c>
      <c r="AH254" s="1088">
        <v>0.92</v>
      </c>
      <c r="AI254" s="1090">
        <v>2.41</v>
      </c>
      <c r="AJ254" s="1090">
        <v>0</v>
      </c>
      <c r="AK254" s="1090">
        <v>0</v>
      </c>
      <c r="AL254" s="1090">
        <v>0</v>
      </c>
      <c r="AM254" s="1090">
        <v>0</v>
      </c>
      <c r="AN254" s="1088">
        <v>0</v>
      </c>
      <c r="AO254" s="1091">
        <v>0</v>
      </c>
      <c r="AP254" s="1242" t="s">
        <v>1142</v>
      </c>
      <c r="AQ254" s="1244">
        <v>0</v>
      </c>
      <c r="AR254" s="1103">
        <v>0.4</v>
      </c>
      <c r="AS254" s="1104"/>
      <c r="AT254" s="1104"/>
      <c r="AU254" s="1105">
        <v>27.35077952249171</v>
      </c>
      <c r="AV254" s="1084">
        <v>1.4</v>
      </c>
      <c r="AW254" s="1085" t="s">
        <v>41</v>
      </c>
      <c r="AX254" s="1086">
        <v>1.4</v>
      </c>
      <c r="AY254" s="1068">
        <v>25.950779522491711</v>
      </c>
      <c r="AZ254" s="1106">
        <v>0.1</v>
      </c>
      <c r="BA254" s="1106"/>
      <c r="BB254" s="1068">
        <v>1.08</v>
      </c>
      <c r="BC254" s="1067">
        <v>5.25</v>
      </c>
      <c r="BD254" s="1107">
        <v>0</v>
      </c>
      <c r="BE254" s="1107"/>
      <c r="BF254" s="1107">
        <v>36.08</v>
      </c>
      <c r="BG254" s="1107">
        <v>4.7</v>
      </c>
      <c r="BH254" s="1069">
        <v>1.19</v>
      </c>
      <c r="BI254" s="1069">
        <v>0</v>
      </c>
      <c r="BJ254" s="1069">
        <v>2.33</v>
      </c>
      <c r="BK254" s="1069">
        <v>0</v>
      </c>
      <c r="BL254" s="1108">
        <v>23.8</v>
      </c>
      <c r="BM254" s="421"/>
      <c r="BN254" s="422" t="s">
        <v>1142</v>
      </c>
      <c r="BO254" s="424" t="s">
        <v>1169</v>
      </c>
      <c r="BP254" s="424">
        <v>0.4</v>
      </c>
      <c r="BQ254" s="865" t="s">
        <v>305</v>
      </c>
      <c r="BR254" s="424">
        <v>27.35077952249171</v>
      </c>
      <c r="BS254" s="425">
        <v>1</v>
      </c>
      <c r="BT254" s="425">
        <v>1</v>
      </c>
      <c r="BU254" s="426"/>
    </row>
    <row r="255" spans="1:73" ht="14.25">
      <c r="A255" s="1242" t="s">
        <v>1143</v>
      </c>
      <c r="B255" s="1243"/>
      <c r="C255" s="1244"/>
      <c r="D255" s="1061">
        <v>0.4</v>
      </c>
      <c r="E255" s="1062"/>
      <c r="F255" s="1063"/>
      <c r="G255" s="1064" t="s">
        <v>306</v>
      </c>
      <c r="H255" s="1065">
        <v>36.999999999686047</v>
      </c>
      <c r="I255" s="1065">
        <v>1</v>
      </c>
      <c r="J255" s="1065">
        <v>36.999999999686047</v>
      </c>
      <c r="K255" s="1066">
        <v>1</v>
      </c>
      <c r="L255" s="1066">
        <v>0.85000000000000142</v>
      </c>
      <c r="M255" s="1067">
        <v>0.93</v>
      </c>
      <c r="N255" s="1068">
        <v>0.04</v>
      </c>
      <c r="O255" s="1068">
        <v>0.1</v>
      </c>
      <c r="P255" s="1067">
        <v>1.07</v>
      </c>
      <c r="Q255" s="1067">
        <v>1.08</v>
      </c>
      <c r="R255" s="1069">
        <v>42.76</v>
      </c>
      <c r="S255" s="1069">
        <v>0</v>
      </c>
      <c r="T255" s="1069">
        <v>0</v>
      </c>
      <c r="U255" s="1069">
        <v>0</v>
      </c>
      <c r="V255" s="1069">
        <v>0</v>
      </c>
      <c r="W255" s="1068">
        <v>0</v>
      </c>
      <c r="X255" s="1070">
        <v>0</v>
      </c>
      <c r="Y255" s="1083" t="s">
        <v>1169</v>
      </c>
      <c r="Z255" s="1084">
        <v>1.2</v>
      </c>
      <c r="AA255" s="1085" t="s">
        <v>41</v>
      </c>
      <c r="AB255" s="1086">
        <v>1.2</v>
      </c>
      <c r="AC255" s="1087">
        <v>1</v>
      </c>
      <c r="AD255" s="1088">
        <v>0.04</v>
      </c>
      <c r="AE255" s="1088">
        <v>0.15</v>
      </c>
      <c r="AF255" s="1089">
        <v>1.19</v>
      </c>
      <c r="AG255" s="1089">
        <v>2.2000000000000002</v>
      </c>
      <c r="AH255" s="1088">
        <v>0.92</v>
      </c>
      <c r="AI255" s="1090">
        <v>2.41</v>
      </c>
      <c r="AJ255" s="1090">
        <v>0</v>
      </c>
      <c r="AK255" s="1090">
        <v>0</v>
      </c>
      <c r="AL255" s="1090">
        <v>0</v>
      </c>
      <c r="AM255" s="1090">
        <v>0</v>
      </c>
      <c r="AN255" s="1088">
        <v>0</v>
      </c>
      <c r="AO255" s="1091">
        <v>0</v>
      </c>
      <c r="AP255" s="1242" t="s">
        <v>1143</v>
      </c>
      <c r="AQ255" s="1244">
        <v>0</v>
      </c>
      <c r="AR255" s="1103">
        <v>0.4</v>
      </c>
      <c r="AS255" s="1104"/>
      <c r="AT255" s="1104"/>
      <c r="AU255" s="1105">
        <v>36.999999999686047</v>
      </c>
      <c r="AV255" s="1084">
        <v>1.4</v>
      </c>
      <c r="AW255" s="1085" t="s">
        <v>41</v>
      </c>
      <c r="AX255" s="1086">
        <v>1.4</v>
      </c>
      <c r="AY255" s="1068">
        <v>35.599999999686048</v>
      </c>
      <c r="AZ255" s="1106">
        <v>0.1</v>
      </c>
      <c r="BA255" s="1106"/>
      <c r="BB255" s="1068">
        <v>1.08</v>
      </c>
      <c r="BC255" s="1067">
        <v>7.2</v>
      </c>
      <c r="BD255" s="1107">
        <v>0</v>
      </c>
      <c r="BE255" s="1107"/>
      <c r="BF255" s="1107">
        <v>45.17</v>
      </c>
      <c r="BG255" s="1107">
        <v>6.44</v>
      </c>
      <c r="BH255" s="1069">
        <v>1.19</v>
      </c>
      <c r="BI255" s="1069">
        <v>0</v>
      </c>
      <c r="BJ255" s="1069">
        <v>2.33</v>
      </c>
      <c r="BK255" s="1069">
        <v>0</v>
      </c>
      <c r="BL255" s="1108">
        <v>29.2</v>
      </c>
      <c r="BM255" s="421"/>
      <c r="BN255" s="422" t="s">
        <v>1143</v>
      </c>
      <c r="BO255" s="424" t="s">
        <v>1169</v>
      </c>
      <c r="BP255" s="424">
        <v>0.4</v>
      </c>
      <c r="BQ255" s="865" t="s">
        <v>306</v>
      </c>
      <c r="BR255" s="424">
        <v>36.999999999686047</v>
      </c>
      <c r="BS255" s="425">
        <v>1</v>
      </c>
      <c r="BT255" s="425">
        <v>0.85000000000000142</v>
      </c>
      <c r="BU255" s="426"/>
    </row>
    <row r="256" spans="1:73" ht="14.25">
      <c r="A256" s="1242" t="s">
        <v>1144</v>
      </c>
      <c r="B256" s="1243"/>
      <c r="C256" s="1244"/>
      <c r="D256" s="1061">
        <v>0.4</v>
      </c>
      <c r="E256" s="1062"/>
      <c r="F256" s="1063"/>
      <c r="G256" s="1064" t="s">
        <v>306</v>
      </c>
      <c r="H256" s="1065">
        <v>37.000000000219117</v>
      </c>
      <c r="I256" s="1065">
        <v>1</v>
      </c>
      <c r="J256" s="1065">
        <v>37.000000000219117</v>
      </c>
      <c r="K256" s="1066">
        <v>0.85000000000000142</v>
      </c>
      <c r="L256" s="1066">
        <v>1.7250000000000227</v>
      </c>
      <c r="M256" s="1067">
        <v>1.29</v>
      </c>
      <c r="N256" s="1068">
        <v>0.04</v>
      </c>
      <c r="O256" s="1068">
        <v>0.1</v>
      </c>
      <c r="P256" s="1067">
        <v>1.4300000000000002</v>
      </c>
      <c r="Q256" s="1067">
        <v>1.08</v>
      </c>
      <c r="R256" s="1069">
        <v>57.14</v>
      </c>
      <c r="S256" s="1069">
        <v>0</v>
      </c>
      <c r="T256" s="1069">
        <v>0</v>
      </c>
      <c r="U256" s="1069">
        <v>0</v>
      </c>
      <c r="V256" s="1069">
        <v>0</v>
      </c>
      <c r="W256" s="1068">
        <v>0</v>
      </c>
      <c r="X256" s="1070">
        <v>0</v>
      </c>
      <c r="Y256" s="1083" t="s">
        <v>1169</v>
      </c>
      <c r="Z256" s="1084">
        <v>1.2</v>
      </c>
      <c r="AA256" s="1085" t="s">
        <v>41</v>
      </c>
      <c r="AB256" s="1086">
        <v>1.2</v>
      </c>
      <c r="AC256" s="1087">
        <v>0.85000000000000142</v>
      </c>
      <c r="AD256" s="1088">
        <v>0.04</v>
      </c>
      <c r="AE256" s="1088">
        <v>0.15</v>
      </c>
      <c r="AF256" s="1089">
        <v>1.04</v>
      </c>
      <c r="AG256" s="1089">
        <v>2.2000000000000002</v>
      </c>
      <c r="AH256" s="1088">
        <v>0.92</v>
      </c>
      <c r="AI256" s="1090">
        <v>2.1</v>
      </c>
      <c r="AJ256" s="1090">
        <v>0</v>
      </c>
      <c r="AK256" s="1090">
        <v>0</v>
      </c>
      <c r="AL256" s="1090">
        <v>0</v>
      </c>
      <c r="AM256" s="1090">
        <v>0</v>
      </c>
      <c r="AN256" s="1088">
        <v>0</v>
      </c>
      <c r="AO256" s="1091">
        <v>0</v>
      </c>
      <c r="AP256" s="1242" t="s">
        <v>1144</v>
      </c>
      <c r="AQ256" s="1244">
        <v>0</v>
      </c>
      <c r="AR256" s="1103">
        <v>0.4</v>
      </c>
      <c r="AS256" s="1104"/>
      <c r="AT256" s="1104"/>
      <c r="AU256" s="1105">
        <v>37.000000000219117</v>
      </c>
      <c r="AV256" s="1084">
        <v>1.4</v>
      </c>
      <c r="AW256" s="1085" t="s">
        <v>41</v>
      </c>
      <c r="AX256" s="1086">
        <v>1.4</v>
      </c>
      <c r="AY256" s="1068">
        <v>35.600000000219119</v>
      </c>
      <c r="AZ256" s="1106">
        <v>0.1</v>
      </c>
      <c r="BA256" s="1106"/>
      <c r="BB256" s="1068">
        <v>1.08</v>
      </c>
      <c r="BC256" s="1067">
        <v>7.2</v>
      </c>
      <c r="BD256" s="1107">
        <v>0</v>
      </c>
      <c r="BE256" s="1107"/>
      <c r="BF256" s="1107">
        <v>59.24</v>
      </c>
      <c r="BG256" s="1107">
        <v>6.44</v>
      </c>
      <c r="BH256" s="1069">
        <v>1.0400000000000014</v>
      </c>
      <c r="BI256" s="1069">
        <v>0</v>
      </c>
      <c r="BJ256" s="1069">
        <v>2.04</v>
      </c>
      <c r="BK256" s="1069">
        <v>0</v>
      </c>
      <c r="BL256" s="1108">
        <v>43.56</v>
      </c>
      <c r="BM256" s="421"/>
      <c r="BN256" s="422" t="s">
        <v>1144</v>
      </c>
      <c r="BO256" s="424" t="s">
        <v>1169</v>
      </c>
      <c r="BP256" s="424">
        <v>0.4</v>
      </c>
      <c r="BQ256" s="865" t="s">
        <v>306</v>
      </c>
      <c r="BR256" s="424">
        <v>37.000000000219117</v>
      </c>
      <c r="BS256" s="425">
        <v>0.85000000000000142</v>
      </c>
      <c r="BT256" s="425">
        <v>1.7250000000000227</v>
      </c>
      <c r="BU256" s="426"/>
    </row>
    <row r="257" spans="1:73" ht="14.25">
      <c r="A257" s="1242" t="s">
        <v>1145</v>
      </c>
      <c r="B257" s="1243"/>
      <c r="C257" s="1244"/>
      <c r="D257" s="1061">
        <v>0.4</v>
      </c>
      <c r="E257" s="1062"/>
      <c r="F257" s="1063"/>
      <c r="G257" s="1064" t="s">
        <v>306</v>
      </c>
      <c r="H257" s="1065">
        <v>37.739717400304009</v>
      </c>
      <c r="I257" s="1065">
        <v>1</v>
      </c>
      <c r="J257" s="1065">
        <v>37.739717400304009</v>
      </c>
      <c r="K257" s="1066">
        <v>1.7250000000000227</v>
      </c>
      <c r="L257" s="1066">
        <v>1.574999999999946</v>
      </c>
      <c r="M257" s="1067">
        <v>1.65</v>
      </c>
      <c r="N257" s="1068">
        <v>0.04</v>
      </c>
      <c r="O257" s="1068">
        <v>0.1</v>
      </c>
      <c r="P257" s="1067">
        <v>1.79</v>
      </c>
      <c r="Q257" s="1067">
        <v>1.08</v>
      </c>
      <c r="R257" s="1069">
        <v>0</v>
      </c>
      <c r="S257" s="1069">
        <v>61.14</v>
      </c>
      <c r="T257" s="1069">
        <v>11.82</v>
      </c>
      <c r="U257" s="1069">
        <v>0</v>
      </c>
      <c r="V257" s="1069">
        <v>0</v>
      </c>
      <c r="W257" s="1068">
        <v>172.85</v>
      </c>
      <c r="X257" s="1070">
        <v>0</v>
      </c>
      <c r="Y257" s="1083" t="s">
        <v>1169</v>
      </c>
      <c r="Z257" s="1084">
        <v>1.2</v>
      </c>
      <c r="AA257" s="1085" t="s">
        <v>41</v>
      </c>
      <c r="AB257" s="1086">
        <v>1.2</v>
      </c>
      <c r="AC257" s="1087">
        <v>1.7250000000000227</v>
      </c>
      <c r="AD257" s="1088">
        <v>0.04</v>
      </c>
      <c r="AE257" s="1088">
        <v>0.15</v>
      </c>
      <c r="AF257" s="1089">
        <v>1.92</v>
      </c>
      <c r="AG257" s="1089">
        <v>2.2000000000000002</v>
      </c>
      <c r="AH257" s="1088">
        <v>0.92</v>
      </c>
      <c r="AI257" s="1090">
        <v>0</v>
      </c>
      <c r="AJ257" s="1090">
        <v>3.04</v>
      </c>
      <c r="AK257" s="1090">
        <v>0.85</v>
      </c>
      <c r="AL257" s="1090">
        <v>0</v>
      </c>
      <c r="AM257" s="1090">
        <v>0</v>
      </c>
      <c r="AN257" s="1088">
        <v>17.809999999999999</v>
      </c>
      <c r="AO257" s="1091">
        <v>0</v>
      </c>
      <c r="AP257" s="1242" t="s">
        <v>1145</v>
      </c>
      <c r="AQ257" s="1244">
        <v>0</v>
      </c>
      <c r="AR257" s="1103">
        <v>0.4</v>
      </c>
      <c r="AS257" s="1104"/>
      <c r="AT257" s="1104"/>
      <c r="AU257" s="1105">
        <v>37.739717400304009</v>
      </c>
      <c r="AV257" s="1084">
        <v>1.4</v>
      </c>
      <c r="AW257" s="1085" t="s">
        <v>41</v>
      </c>
      <c r="AX257" s="1086">
        <v>1.4</v>
      </c>
      <c r="AY257" s="1068">
        <v>36.339717400304011</v>
      </c>
      <c r="AZ257" s="1106">
        <v>0.1</v>
      </c>
      <c r="BA257" s="1106"/>
      <c r="BB257" s="1068">
        <v>1.08</v>
      </c>
      <c r="BC257" s="1067">
        <v>7.35</v>
      </c>
      <c r="BD257" s="1107">
        <v>0</v>
      </c>
      <c r="BE257" s="1107"/>
      <c r="BF257" s="1107">
        <v>76.850000000000009</v>
      </c>
      <c r="BG257" s="1107">
        <v>6.58</v>
      </c>
      <c r="BH257" s="1069">
        <v>1.9150000000000227</v>
      </c>
      <c r="BI257" s="1069">
        <v>0</v>
      </c>
      <c r="BJ257" s="1069">
        <v>3.75</v>
      </c>
      <c r="BK257" s="1069">
        <v>0</v>
      </c>
      <c r="BL257" s="1108">
        <v>59.17</v>
      </c>
      <c r="BM257" s="421"/>
      <c r="BN257" s="422" t="s">
        <v>1145</v>
      </c>
      <c r="BO257" s="424" t="s">
        <v>1169</v>
      </c>
      <c r="BP257" s="424">
        <v>0.4</v>
      </c>
      <c r="BQ257" s="865" t="s">
        <v>306</v>
      </c>
      <c r="BR257" s="424">
        <v>37.739717400304009</v>
      </c>
      <c r="BS257" s="425">
        <v>1.7250000000000227</v>
      </c>
      <c r="BT257" s="425">
        <v>1.574999999999946</v>
      </c>
      <c r="BU257" s="426"/>
    </row>
    <row r="258" spans="1:73" ht="14.25">
      <c r="A258" s="1242" t="s">
        <v>1146</v>
      </c>
      <c r="B258" s="1243"/>
      <c r="C258" s="1244"/>
      <c r="D258" s="1061">
        <v>0.6</v>
      </c>
      <c r="E258" s="1062"/>
      <c r="F258" s="1063"/>
      <c r="G258" s="1064" t="s">
        <v>306</v>
      </c>
      <c r="H258" s="1065">
        <v>35.000000000170594</v>
      </c>
      <c r="I258" s="1065">
        <v>1</v>
      </c>
      <c r="J258" s="1065">
        <v>35.000000000170594</v>
      </c>
      <c r="K258" s="1066">
        <v>1.7899999999999423</v>
      </c>
      <c r="L258" s="1066">
        <v>1.0649999999999977</v>
      </c>
      <c r="M258" s="1067">
        <v>1.43</v>
      </c>
      <c r="N258" s="1068">
        <v>0.06</v>
      </c>
      <c r="O258" s="1068">
        <v>0.12</v>
      </c>
      <c r="P258" s="1067">
        <v>1.6099999999999999</v>
      </c>
      <c r="Q258" s="1067">
        <v>1.3199999999999998</v>
      </c>
      <c r="R258" s="1069">
        <v>0</v>
      </c>
      <c r="S258" s="1069">
        <v>69.3</v>
      </c>
      <c r="T258" s="1069">
        <v>5.08</v>
      </c>
      <c r="U258" s="1069">
        <v>0</v>
      </c>
      <c r="V258" s="1069">
        <v>0</v>
      </c>
      <c r="W258" s="1068">
        <v>147.69999999999999</v>
      </c>
      <c r="X258" s="1070">
        <v>0</v>
      </c>
      <c r="Y258" s="1083" t="s">
        <v>1169</v>
      </c>
      <c r="Z258" s="1084">
        <v>1.2</v>
      </c>
      <c r="AA258" s="1085" t="s">
        <v>41</v>
      </c>
      <c r="AB258" s="1086">
        <v>1.2</v>
      </c>
      <c r="AC258" s="1087">
        <v>1.7899999999999423</v>
      </c>
      <c r="AD258" s="1088">
        <v>0.06</v>
      </c>
      <c r="AE258" s="1088">
        <v>0.15</v>
      </c>
      <c r="AF258" s="1089">
        <v>2</v>
      </c>
      <c r="AG258" s="1089">
        <v>2.2000000000000002</v>
      </c>
      <c r="AH258" s="1088">
        <v>0.68</v>
      </c>
      <c r="AI258" s="1090">
        <v>0</v>
      </c>
      <c r="AJ258" s="1090">
        <v>2.2400000000000002</v>
      </c>
      <c r="AK258" s="1090">
        <v>0.75</v>
      </c>
      <c r="AL258" s="1090">
        <v>0</v>
      </c>
      <c r="AM258" s="1090">
        <v>0</v>
      </c>
      <c r="AN258" s="1088">
        <v>13.6</v>
      </c>
      <c r="AO258" s="1091">
        <v>0</v>
      </c>
      <c r="AP258" s="1242" t="s">
        <v>1146</v>
      </c>
      <c r="AQ258" s="1244">
        <v>0</v>
      </c>
      <c r="AR258" s="1103">
        <v>0.6</v>
      </c>
      <c r="AS258" s="1104"/>
      <c r="AT258" s="1104"/>
      <c r="AU258" s="1105">
        <v>35.000000000170594</v>
      </c>
      <c r="AV258" s="1084">
        <v>1.4</v>
      </c>
      <c r="AW258" s="1085" t="s">
        <v>41</v>
      </c>
      <c r="AX258" s="1086">
        <v>1.4</v>
      </c>
      <c r="AY258" s="1068">
        <v>33.600000000170596</v>
      </c>
      <c r="AZ258" s="1106">
        <v>0.12</v>
      </c>
      <c r="BA258" s="1106"/>
      <c r="BB258" s="1068">
        <v>1.3199999999999998</v>
      </c>
      <c r="BC258" s="1067">
        <v>10.63</v>
      </c>
      <c r="BD258" s="1107">
        <v>0</v>
      </c>
      <c r="BE258" s="1107"/>
      <c r="BF258" s="1107">
        <v>77.36999999999999</v>
      </c>
      <c r="BG258" s="1107">
        <v>13.68</v>
      </c>
      <c r="BH258" s="1069">
        <v>1.9999999999999423</v>
      </c>
      <c r="BI258" s="1069">
        <v>0</v>
      </c>
      <c r="BJ258" s="1069">
        <v>3.92</v>
      </c>
      <c r="BK258" s="1069">
        <v>0</v>
      </c>
      <c r="BL258" s="1108">
        <v>49.14</v>
      </c>
      <c r="BM258" s="421"/>
      <c r="BN258" s="422" t="s">
        <v>1146</v>
      </c>
      <c r="BO258" s="424" t="s">
        <v>1169</v>
      </c>
      <c r="BP258" s="424">
        <v>0.6</v>
      </c>
      <c r="BQ258" s="865" t="s">
        <v>306</v>
      </c>
      <c r="BR258" s="424">
        <v>35.000000000170594</v>
      </c>
      <c r="BS258" s="425">
        <v>1.7899999999999423</v>
      </c>
      <c r="BT258" s="425">
        <v>1.0649999999999977</v>
      </c>
      <c r="BU258" s="426"/>
    </row>
    <row r="259" spans="1:73" ht="14.25">
      <c r="A259" s="1242" t="s">
        <v>1147</v>
      </c>
      <c r="B259" s="1243"/>
      <c r="C259" s="1244"/>
      <c r="D259" s="1061">
        <v>0.6</v>
      </c>
      <c r="E259" s="1062"/>
      <c r="F259" s="1063"/>
      <c r="G259" s="1064" t="s">
        <v>306</v>
      </c>
      <c r="H259" s="1065">
        <v>35.000000000044722</v>
      </c>
      <c r="I259" s="1065">
        <v>1</v>
      </c>
      <c r="J259" s="1065">
        <v>35.000000000044722</v>
      </c>
      <c r="K259" s="1066">
        <v>1.0649999999999977</v>
      </c>
      <c r="L259" s="1066">
        <v>1.0649999999999977</v>
      </c>
      <c r="M259" s="1067">
        <v>1.07</v>
      </c>
      <c r="N259" s="1068">
        <v>0.06</v>
      </c>
      <c r="O259" s="1068">
        <v>0.12</v>
      </c>
      <c r="P259" s="1067">
        <v>1.25</v>
      </c>
      <c r="Q259" s="1067">
        <v>1.3199999999999998</v>
      </c>
      <c r="R259" s="1069">
        <v>57.75</v>
      </c>
      <c r="S259" s="1069">
        <v>0</v>
      </c>
      <c r="T259" s="1069">
        <v>0</v>
      </c>
      <c r="U259" s="1069">
        <v>0</v>
      </c>
      <c r="V259" s="1069">
        <v>0</v>
      </c>
      <c r="W259" s="1068">
        <v>0</v>
      </c>
      <c r="X259" s="1070">
        <v>0</v>
      </c>
      <c r="Y259" s="1083" t="s">
        <v>1169</v>
      </c>
      <c r="Z259" s="1084">
        <v>1.2</v>
      </c>
      <c r="AA259" s="1085" t="s">
        <v>41</v>
      </c>
      <c r="AB259" s="1086">
        <v>1.2</v>
      </c>
      <c r="AC259" s="1087">
        <v>1.0649999999999977</v>
      </c>
      <c r="AD259" s="1088">
        <v>0.06</v>
      </c>
      <c r="AE259" s="1088">
        <v>0.15</v>
      </c>
      <c r="AF259" s="1089">
        <v>1.28</v>
      </c>
      <c r="AG259" s="1089">
        <v>2.2000000000000002</v>
      </c>
      <c r="AH259" s="1088">
        <v>0.68</v>
      </c>
      <c r="AI259" s="1090">
        <v>1.91</v>
      </c>
      <c r="AJ259" s="1090">
        <v>0</v>
      </c>
      <c r="AK259" s="1090">
        <v>0</v>
      </c>
      <c r="AL259" s="1090">
        <v>0</v>
      </c>
      <c r="AM259" s="1090">
        <v>0</v>
      </c>
      <c r="AN259" s="1088">
        <v>0</v>
      </c>
      <c r="AO259" s="1091">
        <v>0</v>
      </c>
      <c r="AP259" s="1242" t="s">
        <v>1147</v>
      </c>
      <c r="AQ259" s="1244">
        <v>0</v>
      </c>
      <c r="AR259" s="1103">
        <v>0.6</v>
      </c>
      <c r="AS259" s="1104"/>
      <c r="AT259" s="1104"/>
      <c r="AU259" s="1105">
        <v>35.000000000044722</v>
      </c>
      <c r="AV259" s="1084">
        <v>1.4</v>
      </c>
      <c r="AW259" s="1085" t="s">
        <v>41</v>
      </c>
      <c r="AX259" s="1086">
        <v>1.4</v>
      </c>
      <c r="AY259" s="1068">
        <v>33.600000000044723</v>
      </c>
      <c r="AZ259" s="1106">
        <v>0.12</v>
      </c>
      <c r="BA259" s="1106"/>
      <c r="BB259" s="1068">
        <v>1.3199999999999998</v>
      </c>
      <c r="BC259" s="1067">
        <v>10.63</v>
      </c>
      <c r="BD259" s="1107">
        <v>0</v>
      </c>
      <c r="BE259" s="1107"/>
      <c r="BF259" s="1107">
        <v>59.66</v>
      </c>
      <c r="BG259" s="1107">
        <v>13.68</v>
      </c>
      <c r="BH259" s="1069">
        <v>1.2749999999999977</v>
      </c>
      <c r="BI259" s="1069">
        <v>0</v>
      </c>
      <c r="BJ259" s="1069">
        <v>2.5</v>
      </c>
      <c r="BK259" s="1069">
        <v>0</v>
      </c>
      <c r="BL259" s="1108">
        <v>32.85</v>
      </c>
      <c r="BM259" s="421"/>
      <c r="BN259" s="422" t="s">
        <v>1147</v>
      </c>
      <c r="BO259" s="424" t="s">
        <v>1169</v>
      </c>
      <c r="BP259" s="424">
        <v>0.6</v>
      </c>
      <c r="BQ259" s="865" t="s">
        <v>306</v>
      </c>
      <c r="BR259" s="424">
        <v>35.000000000044722</v>
      </c>
      <c r="BS259" s="425">
        <v>1.0649999999999977</v>
      </c>
      <c r="BT259" s="425">
        <v>1.0649999999999977</v>
      </c>
      <c r="BU259" s="426"/>
    </row>
    <row r="260" spans="1:73" ht="14.25">
      <c r="A260" s="1242" t="s">
        <v>1148</v>
      </c>
      <c r="B260" s="1243"/>
      <c r="C260" s="1244"/>
      <c r="D260" s="1061">
        <v>0.6</v>
      </c>
      <c r="E260" s="1062"/>
      <c r="F260" s="1063"/>
      <c r="G260" s="1064" t="s">
        <v>306</v>
      </c>
      <c r="H260" s="1065">
        <v>15.322664644313379</v>
      </c>
      <c r="I260" s="1065">
        <v>1</v>
      </c>
      <c r="J260" s="1065">
        <v>15.322664644313379</v>
      </c>
      <c r="K260" s="1066">
        <v>1.0649999999999977</v>
      </c>
      <c r="L260" s="1066">
        <v>1.2600000000000477</v>
      </c>
      <c r="M260" s="1067">
        <v>1.1599999999999999</v>
      </c>
      <c r="N260" s="1068">
        <v>0.06</v>
      </c>
      <c r="O260" s="1068">
        <v>0.12</v>
      </c>
      <c r="P260" s="1067">
        <v>1.3399999999999999</v>
      </c>
      <c r="Q260" s="1067">
        <v>1.3199999999999998</v>
      </c>
      <c r="R260" s="1069">
        <v>27.1</v>
      </c>
      <c r="S260" s="1069">
        <v>0</v>
      </c>
      <c r="T260" s="1069">
        <v>0</v>
      </c>
      <c r="U260" s="1069">
        <v>0</v>
      </c>
      <c r="V260" s="1069">
        <v>0</v>
      </c>
      <c r="W260" s="1068">
        <v>0</v>
      </c>
      <c r="X260" s="1070">
        <v>0</v>
      </c>
      <c r="Y260" s="1083" t="s">
        <v>1169</v>
      </c>
      <c r="Z260" s="1084">
        <v>1.2</v>
      </c>
      <c r="AA260" s="1085" t="s">
        <v>41</v>
      </c>
      <c r="AB260" s="1086">
        <v>1.2</v>
      </c>
      <c r="AC260" s="1087">
        <v>1.0649999999999977</v>
      </c>
      <c r="AD260" s="1088">
        <v>0.06</v>
      </c>
      <c r="AE260" s="1088">
        <v>0.15</v>
      </c>
      <c r="AF260" s="1089">
        <v>1.28</v>
      </c>
      <c r="AG260" s="1089">
        <v>2.2000000000000002</v>
      </c>
      <c r="AH260" s="1088">
        <v>0.68</v>
      </c>
      <c r="AI260" s="1090">
        <v>1.91</v>
      </c>
      <c r="AJ260" s="1090">
        <v>0</v>
      </c>
      <c r="AK260" s="1090">
        <v>0</v>
      </c>
      <c r="AL260" s="1090">
        <v>0</v>
      </c>
      <c r="AM260" s="1090">
        <v>0</v>
      </c>
      <c r="AN260" s="1088">
        <v>0</v>
      </c>
      <c r="AO260" s="1091">
        <v>0</v>
      </c>
      <c r="AP260" s="1242" t="s">
        <v>1148</v>
      </c>
      <c r="AQ260" s="1244">
        <v>0</v>
      </c>
      <c r="AR260" s="1103">
        <v>0.6</v>
      </c>
      <c r="AS260" s="1104"/>
      <c r="AT260" s="1104"/>
      <c r="AU260" s="1105">
        <v>15.322664644313379</v>
      </c>
      <c r="AV260" s="1084">
        <v>1.4</v>
      </c>
      <c r="AW260" s="1085" t="s">
        <v>41</v>
      </c>
      <c r="AX260" s="1086">
        <v>1.4</v>
      </c>
      <c r="AY260" s="1068">
        <v>13.922664644313379</v>
      </c>
      <c r="AZ260" s="1106">
        <v>0.12</v>
      </c>
      <c r="BA260" s="1106"/>
      <c r="BB260" s="1068">
        <v>1.3199999999999998</v>
      </c>
      <c r="BC260" s="1067">
        <v>4.41</v>
      </c>
      <c r="BD260" s="1107">
        <v>0</v>
      </c>
      <c r="BE260" s="1107"/>
      <c r="BF260" s="1107">
        <v>29.01</v>
      </c>
      <c r="BG260" s="1107">
        <v>5.67</v>
      </c>
      <c r="BH260" s="1069">
        <v>1.2749999999999977</v>
      </c>
      <c r="BI260" s="1069">
        <v>0</v>
      </c>
      <c r="BJ260" s="1069">
        <v>2.5</v>
      </c>
      <c r="BK260" s="1069">
        <v>0</v>
      </c>
      <c r="BL260" s="1108">
        <v>16.43</v>
      </c>
      <c r="BM260" s="421"/>
      <c r="BN260" s="422" t="s">
        <v>1148</v>
      </c>
      <c r="BO260" s="424" t="s">
        <v>1169</v>
      </c>
      <c r="BP260" s="424">
        <v>0.6</v>
      </c>
      <c r="BQ260" s="865" t="s">
        <v>306</v>
      </c>
      <c r="BR260" s="424">
        <v>15.322664644313379</v>
      </c>
      <c r="BS260" s="425">
        <v>1.0649999999999977</v>
      </c>
      <c r="BT260" s="425">
        <v>1.2600000000000477</v>
      </c>
      <c r="BU260" s="426"/>
    </row>
    <row r="261" spans="1:73" ht="14.25">
      <c r="A261" s="1242" t="s">
        <v>1149</v>
      </c>
      <c r="B261" s="1243"/>
      <c r="C261" s="1244"/>
      <c r="D261" s="1061">
        <v>1</v>
      </c>
      <c r="E261" s="1062"/>
      <c r="F261" s="1063"/>
      <c r="G261" s="1064" t="s">
        <v>306</v>
      </c>
      <c r="H261" s="1065">
        <v>25.000000000106706</v>
      </c>
      <c r="I261" s="1065">
        <v>1</v>
      </c>
      <c r="J261" s="1065">
        <v>25.000000000106706</v>
      </c>
      <c r="K261" s="1066">
        <v>1.69500000000005</v>
      </c>
      <c r="L261" s="1066">
        <v>1.6300000000000736</v>
      </c>
      <c r="M261" s="1067">
        <v>1.66</v>
      </c>
      <c r="N261" s="1068">
        <v>0.1</v>
      </c>
      <c r="O261" s="1068">
        <v>0.2</v>
      </c>
      <c r="P261" s="1067">
        <v>1.96</v>
      </c>
      <c r="Q261" s="1067">
        <v>1.7999999999999998</v>
      </c>
      <c r="R261" s="1069">
        <v>0</v>
      </c>
      <c r="S261" s="1069">
        <v>67.5</v>
      </c>
      <c r="T261" s="1069">
        <v>20.7</v>
      </c>
      <c r="U261" s="1069">
        <v>0</v>
      </c>
      <c r="V261" s="1069">
        <v>0</v>
      </c>
      <c r="W261" s="1068">
        <v>123</v>
      </c>
      <c r="X261" s="1070">
        <v>0</v>
      </c>
      <c r="Y261" s="1083" t="s">
        <v>1169</v>
      </c>
      <c r="Z261" s="1084">
        <v>1.5</v>
      </c>
      <c r="AA261" s="1085" t="s">
        <v>41</v>
      </c>
      <c r="AB261" s="1086">
        <v>1.5</v>
      </c>
      <c r="AC261" s="1087">
        <v>1.69500000000005</v>
      </c>
      <c r="AD261" s="1088">
        <v>0.1</v>
      </c>
      <c r="AE261" s="1088">
        <v>0.15</v>
      </c>
      <c r="AF261" s="1089">
        <v>1.95</v>
      </c>
      <c r="AG261" s="1089">
        <v>2.5</v>
      </c>
      <c r="AH261" s="1088">
        <v>0.7</v>
      </c>
      <c r="AI261" s="1090">
        <v>0</v>
      </c>
      <c r="AJ261" s="1090">
        <v>2.63</v>
      </c>
      <c r="AK261" s="1090">
        <v>0.79</v>
      </c>
      <c r="AL261" s="1090">
        <v>0</v>
      </c>
      <c r="AM261" s="1090">
        <v>0</v>
      </c>
      <c r="AN261" s="1088">
        <v>13.72</v>
      </c>
      <c r="AO261" s="1091">
        <v>0</v>
      </c>
      <c r="AP261" s="1242" t="s">
        <v>1149</v>
      </c>
      <c r="AQ261" s="1244">
        <v>0</v>
      </c>
      <c r="AR261" s="1103">
        <v>1</v>
      </c>
      <c r="AS261" s="1104"/>
      <c r="AT261" s="1104"/>
      <c r="AU261" s="1105">
        <v>25.000000000106706</v>
      </c>
      <c r="AV261" s="1084">
        <v>1.7</v>
      </c>
      <c r="AW261" s="1085" t="s">
        <v>41</v>
      </c>
      <c r="AX261" s="1086">
        <v>1.7</v>
      </c>
      <c r="AY261" s="1068">
        <v>23.300000000106706</v>
      </c>
      <c r="AZ261" s="1106">
        <v>0.2</v>
      </c>
      <c r="BA261" s="1106"/>
      <c r="BB261" s="1068">
        <v>1.7999999999999998</v>
      </c>
      <c r="BC261" s="1067">
        <v>15.82</v>
      </c>
      <c r="BD261" s="1107">
        <v>0</v>
      </c>
      <c r="BE261" s="1107"/>
      <c r="BF261" s="1107">
        <v>91.62</v>
      </c>
      <c r="BG261" s="1107">
        <v>26.35</v>
      </c>
      <c r="BH261" s="1069">
        <v>1.94500000000005</v>
      </c>
      <c r="BI261" s="1069">
        <v>0</v>
      </c>
      <c r="BJ261" s="1069">
        <v>5.62</v>
      </c>
      <c r="BK261" s="1069">
        <v>0</v>
      </c>
      <c r="BL261" s="1108">
        <v>43.83</v>
      </c>
      <c r="BM261" s="421"/>
      <c r="BN261" s="422" t="s">
        <v>1149</v>
      </c>
      <c r="BO261" s="424" t="s">
        <v>1169</v>
      </c>
      <c r="BP261" s="424">
        <v>1</v>
      </c>
      <c r="BQ261" s="865" t="s">
        <v>306</v>
      </c>
      <c r="BR261" s="424">
        <v>25.000000000106706</v>
      </c>
      <c r="BS261" s="425">
        <v>1.69500000000005</v>
      </c>
      <c r="BT261" s="425">
        <v>1.6300000000000736</v>
      </c>
      <c r="BU261" s="426"/>
    </row>
    <row r="262" spans="1:73" ht="14.25">
      <c r="A262" s="1242" t="s">
        <v>1150</v>
      </c>
      <c r="B262" s="1243"/>
      <c r="C262" s="1244"/>
      <c r="D262" s="1061">
        <v>1</v>
      </c>
      <c r="E262" s="1062"/>
      <c r="F262" s="1063"/>
      <c r="G262" s="1064" t="s">
        <v>306</v>
      </c>
      <c r="H262" s="1065">
        <v>27.000000000005599</v>
      </c>
      <c r="I262" s="1065">
        <v>1</v>
      </c>
      <c r="J262" s="1065">
        <v>27.000000000005599</v>
      </c>
      <c r="K262" s="1066">
        <v>1.6300000000000736</v>
      </c>
      <c r="L262" s="1066">
        <v>1.5</v>
      </c>
      <c r="M262" s="1067">
        <v>1.57</v>
      </c>
      <c r="N262" s="1068">
        <v>0.1</v>
      </c>
      <c r="O262" s="1068">
        <v>0.2</v>
      </c>
      <c r="P262" s="1067">
        <v>1.87</v>
      </c>
      <c r="Q262" s="1067">
        <v>1.7999999999999998</v>
      </c>
      <c r="R262" s="1069">
        <v>0</v>
      </c>
      <c r="S262" s="1069">
        <v>72.900000000000006</v>
      </c>
      <c r="T262" s="1069">
        <v>17.98</v>
      </c>
      <c r="U262" s="1069">
        <v>0</v>
      </c>
      <c r="V262" s="1069">
        <v>0</v>
      </c>
      <c r="W262" s="1068">
        <v>127.98</v>
      </c>
      <c r="X262" s="1070">
        <v>0</v>
      </c>
      <c r="Y262" s="1083" t="s">
        <v>1170</v>
      </c>
      <c r="Z262" s="1084">
        <v>1.5</v>
      </c>
      <c r="AA262" s="1085" t="s">
        <v>41</v>
      </c>
      <c r="AB262" s="1086">
        <v>1.5</v>
      </c>
      <c r="AC262" s="1087">
        <v>1.6300000000000736</v>
      </c>
      <c r="AD262" s="1088">
        <v>0.1</v>
      </c>
      <c r="AE262" s="1088">
        <v>0.15</v>
      </c>
      <c r="AF262" s="1089">
        <v>1.88</v>
      </c>
      <c r="AG262" s="1089">
        <v>2.5</v>
      </c>
      <c r="AH262" s="1088">
        <v>0.7</v>
      </c>
      <c r="AI262" s="1090">
        <v>0</v>
      </c>
      <c r="AJ262" s="1090">
        <v>2.63</v>
      </c>
      <c r="AK262" s="1090">
        <v>0.67</v>
      </c>
      <c r="AL262" s="1090">
        <v>0</v>
      </c>
      <c r="AM262" s="1090">
        <v>0</v>
      </c>
      <c r="AN262" s="1088">
        <v>13.33</v>
      </c>
      <c r="AO262" s="1091">
        <v>0</v>
      </c>
      <c r="AP262" s="1242" t="s">
        <v>1150</v>
      </c>
      <c r="AQ262" s="1244">
        <v>0</v>
      </c>
      <c r="AR262" s="1103">
        <v>1</v>
      </c>
      <c r="AS262" s="1104"/>
      <c r="AT262" s="1104"/>
      <c r="AU262" s="1105">
        <v>27.000000000005599</v>
      </c>
      <c r="AV262" s="1084">
        <v>1.7</v>
      </c>
      <c r="AW262" s="1085" t="s">
        <v>41</v>
      </c>
      <c r="AX262" s="1086">
        <v>1.7</v>
      </c>
      <c r="AY262" s="1068">
        <v>25.3000000000056</v>
      </c>
      <c r="AZ262" s="1106">
        <v>0.2</v>
      </c>
      <c r="BA262" s="1106"/>
      <c r="BB262" s="1068">
        <v>1.7999999999999998</v>
      </c>
      <c r="BC262" s="1067">
        <v>17.18</v>
      </c>
      <c r="BD262" s="1107">
        <v>0</v>
      </c>
      <c r="BE262" s="1107"/>
      <c r="BF262" s="1107">
        <v>94.18</v>
      </c>
      <c r="BG262" s="1107">
        <v>28.61</v>
      </c>
      <c r="BH262" s="1069">
        <v>1.8800000000000736</v>
      </c>
      <c r="BI262" s="1069">
        <v>0</v>
      </c>
      <c r="BJ262" s="1069">
        <v>5.43</v>
      </c>
      <c r="BK262" s="1069">
        <v>0</v>
      </c>
      <c r="BL262" s="1108">
        <v>42.96</v>
      </c>
      <c r="BM262" s="421"/>
      <c r="BN262" s="422" t="s">
        <v>1150</v>
      </c>
      <c r="BO262" s="424" t="s">
        <v>1170</v>
      </c>
      <c r="BP262" s="424">
        <v>1</v>
      </c>
      <c r="BQ262" s="865" t="s">
        <v>306</v>
      </c>
      <c r="BR262" s="424">
        <v>27.000000000005599</v>
      </c>
      <c r="BS262" s="425">
        <v>1.6300000000000736</v>
      </c>
      <c r="BT262" s="425">
        <v>1.5</v>
      </c>
      <c r="BU262" s="426"/>
    </row>
    <row r="263" spans="1:73" ht="14.25">
      <c r="A263" s="1242" t="s">
        <v>1151</v>
      </c>
      <c r="B263" s="1243"/>
      <c r="C263" s="1244"/>
      <c r="D263" s="1061">
        <v>1</v>
      </c>
      <c r="E263" s="1062"/>
      <c r="F263" s="1063"/>
      <c r="G263" s="1064" t="s">
        <v>306</v>
      </c>
      <c r="H263" s="1065">
        <v>7.4386232267422479</v>
      </c>
      <c r="I263" s="1065">
        <v>1</v>
      </c>
      <c r="J263" s="1065">
        <v>7.4386232267422479</v>
      </c>
      <c r="K263" s="1066">
        <v>1.5</v>
      </c>
      <c r="L263" s="1066">
        <v>1.5</v>
      </c>
      <c r="M263" s="1067">
        <v>1.5</v>
      </c>
      <c r="N263" s="1068">
        <v>0.1</v>
      </c>
      <c r="O263" s="1068">
        <v>0.2</v>
      </c>
      <c r="P263" s="1067">
        <v>1.8</v>
      </c>
      <c r="Q263" s="1067">
        <v>1.7999999999999998</v>
      </c>
      <c r="R263" s="1069">
        <v>0</v>
      </c>
      <c r="S263" s="1069">
        <v>20.079999999999998</v>
      </c>
      <c r="T263" s="1069">
        <v>4.0199999999999996</v>
      </c>
      <c r="U263" s="1069">
        <v>0</v>
      </c>
      <c r="V263" s="1069">
        <v>0</v>
      </c>
      <c r="W263" s="1068">
        <v>34.22</v>
      </c>
      <c r="X263" s="1070">
        <v>0</v>
      </c>
      <c r="Y263" s="1083" t="s">
        <v>1171</v>
      </c>
      <c r="Z263" s="1084">
        <v>1.5</v>
      </c>
      <c r="AA263" s="1085" t="s">
        <v>41</v>
      </c>
      <c r="AB263" s="1086">
        <v>1.5</v>
      </c>
      <c r="AC263" s="1087">
        <v>1.5</v>
      </c>
      <c r="AD263" s="1088">
        <v>0.1</v>
      </c>
      <c r="AE263" s="1088">
        <v>0.15</v>
      </c>
      <c r="AF263" s="1089">
        <v>1.75</v>
      </c>
      <c r="AG263" s="1089">
        <v>2.5</v>
      </c>
      <c r="AH263" s="1088">
        <v>0.7</v>
      </c>
      <c r="AI263" s="1090">
        <v>0</v>
      </c>
      <c r="AJ263" s="1090">
        <v>2.63</v>
      </c>
      <c r="AK263" s="1090">
        <v>0.44</v>
      </c>
      <c r="AL263" s="1090">
        <v>0</v>
      </c>
      <c r="AM263" s="1090">
        <v>0</v>
      </c>
      <c r="AN263" s="1088">
        <v>12.6</v>
      </c>
      <c r="AO263" s="1091">
        <v>0</v>
      </c>
      <c r="AP263" s="1242" t="s">
        <v>1151</v>
      </c>
      <c r="AQ263" s="1244">
        <v>0</v>
      </c>
      <c r="AR263" s="1103">
        <v>1</v>
      </c>
      <c r="AS263" s="1104"/>
      <c r="AT263" s="1104"/>
      <c r="AU263" s="1105">
        <v>7.4386232267422479</v>
      </c>
      <c r="AV263" s="1084">
        <v>1.7</v>
      </c>
      <c r="AW263" s="1085" t="s">
        <v>41</v>
      </c>
      <c r="AX263" s="1086">
        <v>1.7</v>
      </c>
      <c r="AY263" s="1068">
        <v>5.7386232267422477</v>
      </c>
      <c r="AZ263" s="1106">
        <v>0.2</v>
      </c>
      <c r="BA263" s="1106"/>
      <c r="BB263" s="1068">
        <v>1.7999999999999998</v>
      </c>
      <c r="BC263" s="1067">
        <v>3.9</v>
      </c>
      <c r="BD263" s="1107">
        <v>0</v>
      </c>
      <c r="BE263" s="1107"/>
      <c r="BF263" s="1107">
        <v>27.169999999999998</v>
      </c>
      <c r="BG263" s="1107">
        <v>6.49</v>
      </c>
      <c r="BH263" s="1069">
        <v>1.75</v>
      </c>
      <c r="BI263" s="1069">
        <v>0</v>
      </c>
      <c r="BJ263" s="1069">
        <v>5.0599999999999996</v>
      </c>
      <c r="BK263" s="1069">
        <v>0</v>
      </c>
      <c r="BL263" s="1108">
        <v>11.72</v>
      </c>
      <c r="BM263" s="421"/>
      <c r="BN263" s="422" t="s">
        <v>1151</v>
      </c>
      <c r="BO263" s="424" t="s">
        <v>1171</v>
      </c>
      <c r="BP263" s="424">
        <v>1</v>
      </c>
      <c r="BQ263" s="865" t="s">
        <v>306</v>
      </c>
      <c r="BR263" s="424">
        <v>7.4386232267422479</v>
      </c>
      <c r="BS263" s="425">
        <v>1.5</v>
      </c>
      <c r="BT263" s="425">
        <v>1.5</v>
      </c>
      <c r="BU263" s="426"/>
    </row>
    <row r="264" spans="1:73" ht="14.25">
      <c r="A264" s="1240"/>
      <c r="B264" s="1241"/>
      <c r="C264" s="1241"/>
      <c r="D264" s="866"/>
      <c r="E264" s="866"/>
      <c r="F264" s="866"/>
      <c r="G264" s="867"/>
      <c r="H264" s="868"/>
      <c r="I264" s="868"/>
      <c r="J264" s="868"/>
      <c r="K264" s="869"/>
      <c r="L264" s="869"/>
      <c r="M264" s="870"/>
      <c r="N264" s="871"/>
      <c r="O264" s="871"/>
      <c r="P264" s="870"/>
      <c r="Q264" s="870"/>
      <c r="R264" s="872"/>
      <c r="S264" s="872"/>
      <c r="T264" s="872"/>
      <c r="U264" s="872"/>
      <c r="V264" s="872"/>
      <c r="W264" s="871"/>
      <c r="X264" s="1071"/>
      <c r="Y264" s="987"/>
      <c r="Z264" s="873"/>
      <c r="AA264" s="874"/>
      <c r="AB264" s="873"/>
      <c r="AC264" s="875"/>
      <c r="AD264" s="874"/>
      <c r="AE264" s="874"/>
      <c r="AF264" s="876"/>
      <c r="AG264" s="876"/>
      <c r="AH264" s="874"/>
      <c r="AI264" s="877"/>
      <c r="AJ264" s="877"/>
      <c r="AK264" s="877"/>
      <c r="AL264" s="877"/>
      <c r="AM264" s="877"/>
      <c r="AN264" s="874"/>
      <c r="AO264" s="1092"/>
      <c r="AP264" s="1240"/>
      <c r="AQ264" s="1241"/>
      <c r="AR264" s="878"/>
      <c r="AS264" s="878"/>
      <c r="AT264" s="878"/>
      <c r="AU264" s="879"/>
      <c r="AV264" s="873"/>
      <c r="AW264" s="874"/>
      <c r="AX264" s="873"/>
      <c r="AY264" s="871"/>
      <c r="AZ264" s="880"/>
      <c r="BA264" s="880"/>
      <c r="BB264" s="871"/>
      <c r="BC264" s="870"/>
      <c r="BD264" s="870"/>
      <c r="BE264" s="870"/>
      <c r="BF264" s="870"/>
      <c r="BG264" s="870"/>
      <c r="BH264" s="872"/>
      <c r="BI264" s="872"/>
      <c r="BJ264" s="872"/>
      <c r="BK264" s="872"/>
      <c r="BL264" s="1109"/>
      <c r="BM264" s="881"/>
      <c r="BN264" s="882"/>
      <c r="BO264" s="883"/>
      <c r="BP264" s="884"/>
      <c r="BQ264" s="884"/>
      <c r="BR264" s="884"/>
      <c r="BS264" s="885"/>
      <c r="BT264" s="885"/>
      <c r="BU264" s="886"/>
    </row>
    <row r="265" spans="1:73" ht="14.25">
      <c r="A265" s="907" t="s">
        <v>898</v>
      </c>
      <c r="B265" s="387"/>
      <c r="C265" s="389"/>
      <c r="D265" s="389"/>
      <c r="E265" s="389"/>
      <c r="F265" s="389"/>
      <c r="G265" s="389"/>
      <c r="H265" s="389"/>
      <c r="I265" s="389"/>
      <c r="J265" s="389"/>
      <c r="K265" s="389"/>
      <c r="L265" s="389"/>
      <c r="M265" s="389"/>
      <c r="N265" s="389"/>
      <c r="O265" s="389"/>
      <c r="P265" s="389"/>
      <c r="Q265" s="389"/>
      <c r="R265" s="389"/>
      <c r="S265" s="389"/>
      <c r="T265" s="389"/>
      <c r="U265" s="389"/>
      <c r="V265" s="389"/>
      <c r="W265" s="389"/>
      <c r="X265" s="1058"/>
      <c r="Y265" s="807" t="s">
        <v>898</v>
      </c>
      <c r="Z265" s="405"/>
      <c r="AA265" s="405"/>
      <c r="AB265" s="405"/>
      <c r="AC265" s="406"/>
      <c r="AD265" s="407"/>
      <c r="AE265" s="407"/>
      <c r="AF265" s="406"/>
      <c r="AG265" s="406"/>
      <c r="AH265" s="406"/>
      <c r="AI265" s="409"/>
      <c r="AJ265" s="409"/>
      <c r="AK265" s="409"/>
      <c r="AL265" s="409"/>
      <c r="AM265" s="409"/>
      <c r="AN265" s="407"/>
      <c r="AO265" s="1082"/>
      <c r="AP265" s="807" t="s">
        <v>898</v>
      </c>
      <c r="AQ265" s="413"/>
      <c r="AR265" s="405"/>
      <c r="AS265" s="405"/>
      <c r="AT265" s="405"/>
      <c r="AU265" s="408"/>
      <c r="AV265" s="405"/>
      <c r="AW265" s="405"/>
      <c r="AX265" s="405"/>
      <c r="AY265" s="407"/>
      <c r="AZ265" s="407"/>
      <c r="BA265" s="407"/>
      <c r="BB265" s="407"/>
      <c r="BC265" s="406"/>
      <c r="BD265" s="406"/>
      <c r="BE265" s="406"/>
      <c r="BF265" s="406"/>
      <c r="BG265" s="406"/>
      <c r="BH265" s="406"/>
      <c r="BI265" s="406"/>
      <c r="BJ265" s="406"/>
      <c r="BK265" s="406"/>
      <c r="BL265" s="1102"/>
      <c r="BM265" s="421"/>
      <c r="BN265" s="911"/>
      <c r="BO265" s="912"/>
      <c r="BP265" s="912"/>
      <c r="BQ265" s="912"/>
      <c r="BR265" s="912"/>
      <c r="BS265" s="912"/>
      <c r="BT265" s="912"/>
      <c r="BU265" s="913"/>
    </row>
    <row r="266" spans="1:73" ht="14.25">
      <c r="A266" s="1245"/>
      <c r="B266" s="1246"/>
      <c r="C266" s="1246"/>
      <c r="D266" s="887"/>
      <c r="E266" s="887"/>
      <c r="F266" s="887"/>
      <c r="G266" s="888"/>
      <c r="H266" s="889"/>
      <c r="I266" s="889"/>
      <c r="J266" s="889"/>
      <c r="K266" s="890"/>
      <c r="L266" s="890"/>
      <c r="M266" s="891"/>
      <c r="N266" s="892"/>
      <c r="O266" s="892"/>
      <c r="P266" s="891"/>
      <c r="Q266" s="891"/>
      <c r="R266" s="893"/>
      <c r="S266" s="893"/>
      <c r="T266" s="893"/>
      <c r="U266" s="893"/>
      <c r="V266" s="893"/>
      <c r="W266" s="892"/>
      <c r="X266" s="1072"/>
      <c r="Y266" s="989"/>
      <c r="Z266" s="894"/>
      <c r="AA266" s="895"/>
      <c r="AB266" s="894"/>
      <c r="AC266" s="896"/>
      <c r="AD266" s="895"/>
      <c r="AE266" s="895"/>
      <c r="AF266" s="897"/>
      <c r="AG266" s="897"/>
      <c r="AH266" s="895"/>
      <c r="AI266" s="898"/>
      <c r="AJ266" s="898"/>
      <c r="AK266" s="898"/>
      <c r="AL266" s="898"/>
      <c r="AM266" s="898"/>
      <c r="AN266" s="895"/>
      <c r="AO266" s="1093"/>
      <c r="AP266" s="1245"/>
      <c r="AQ266" s="1246"/>
      <c r="AR266" s="899"/>
      <c r="AS266" s="899"/>
      <c r="AT266" s="899"/>
      <c r="AU266" s="900"/>
      <c r="AV266" s="894"/>
      <c r="AW266" s="895"/>
      <c r="AX266" s="894"/>
      <c r="AY266" s="892"/>
      <c r="AZ266" s="901"/>
      <c r="BA266" s="901"/>
      <c r="BB266" s="892"/>
      <c r="BC266" s="891"/>
      <c r="BD266" s="891"/>
      <c r="BE266" s="891"/>
      <c r="BF266" s="891"/>
      <c r="BG266" s="891"/>
      <c r="BH266" s="893"/>
      <c r="BI266" s="893"/>
      <c r="BJ266" s="893"/>
      <c r="BK266" s="893"/>
      <c r="BL266" s="1110"/>
      <c r="BM266" s="881"/>
      <c r="BN266" s="902"/>
      <c r="BO266" s="903"/>
      <c r="BP266" s="904"/>
      <c r="BQ266" s="904"/>
      <c r="BR266" s="904"/>
      <c r="BS266" s="905"/>
      <c r="BT266" s="905"/>
      <c r="BU266" s="906"/>
    </row>
    <row r="267" spans="1:73" ht="14.25">
      <c r="A267" s="1242" t="s">
        <v>1172</v>
      </c>
      <c r="B267" s="1243"/>
      <c r="C267" s="1244"/>
      <c r="D267" s="1061">
        <v>0.4</v>
      </c>
      <c r="E267" s="1062"/>
      <c r="F267" s="1063"/>
      <c r="G267" s="1064" t="s">
        <v>305</v>
      </c>
      <c r="H267" s="1065">
        <v>39.999999999797843</v>
      </c>
      <c r="I267" s="1065">
        <v>1</v>
      </c>
      <c r="J267" s="1065">
        <v>39.999999999797843</v>
      </c>
      <c r="K267" s="1066">
        <v>1</v>
      </c>
      <c r="L267" s="1066">
        <v>1</v>
      </c>
      <c r="M267" s="1067">
        <v>1</v>
      </c>
      <c r="N267" s="1068">
        <v>0.04</v>
      </c>
      <c r="O267" s="1068">
        <v>0.1</v>
      </c>
      <c r="P267" s="1067">
        <v>1.1400000000000001</v>
      </c>
      <c r="Q267" s="1067">
        <v>1.08</v>
      </c>
      <c r="R267" s="1069">
        <v>49.25</v>
      </c>
      <c r="S267" s="1069">
        <v>0</v>
      </c>
      <c r="T267" s="1069">
        <v>0</v>
      </c>
      <c r="U267" s="1069">
        <v>0</v>
      </c>
      <c r="V267" s="1069">
        <v>0</v>
      </c>
      <c r="W267" s="1068">
        <v>0</v>
      </c>
      <c r="X267" s="1070">
        <v>0</v>
      </c>
      <c r="Y267" s="1083" t="s">
        <v>1193</v>
      </c>
      <c r="Z267" s="1084">
        <v>1.2</v>
      </c>
      <c r="AA267" s="1085" t="s">
        <v>41</v>
      </c>
      <c r="AB267" s="1086">
        <v>1.2</v>
      </c>
      <c r="AC267" s="1087">
        <v>1</v>
      </c>
      <c r="AD267" s="1088">
        <v>0.04</v>
      </c>
      <c r="AE267" s="1088">
        <v>0.15</v>
      </c>
      <c r="AF267" s="1089">
        <v>1.19</v>
      </c>
      <c r="AG267" s="1089">
        <v>2.2000000000000002</v>
      </c>
      <c r="AH267" s="1088">
        <v>0.92</v>
      </c>
      <c r="AI267" s="1090">
        <v>2.41</v>
      </c>
      <c r="AJ267" s="1090">
        <v>0</v>
      </c>
      <c r="AK267" s="1090">
        <v>0</v>
      </c>
      <c r="AL267" s="1090">
        <v>0</v>
      </c>
      <c r="AM267" s="1090">
        <v>0</v>
      </c>
      <c r="AN267" s="1088">
        <v>0</v>
      </c>
      <c r="AO267" s="1091">
        <v>0</v>
      </c>
      <c r="AP267" s="1242" t="s">
        <v>1172</v>
      </c>
      <c r="AQ267" s="1244">
        <v>0</v>
      </c>
      <c r="AR267" s="1103">
        <v>0.4</v>
      </c>
      <c r="AS267" s="1104"/>
      <c r="AT267" s="1104"/>
      <c r="AU267" s="1105">
        <v>39.999999999797843</v>
      </c>
      <c r="AV267" s="1084">
        <v>1.4</v>
      </c>
      <c r="AW267" s="1085" t="s">
        <v>41</v>
      </c>
      <c r="AX267" s="1086">
        <v>1.4</v>
      </c>
      <c r="AY267" s="1068">
        <v>38.599999999797845</v>
      </c>
      <c r="AZ267" s="1106">
        <v>0.1</v>
      </c>
      <c r="BA267" s="1106"/>
      <c r="BB267" s="1068">
        <v>1.08</v>
      </c>
      <c r="BC267" s="1067">
        <v>7.8</v>
      </c>
      <c r="BD267" s="1107">
        <v>0</v>
      </c>
      <c r="BE267" s="1107"/>
      <c r="BF267" s="1107">
        <v>51.66</v>
      </c>
      <c r="BG267" s="1107">
        <v>6.98</v>
      </c>
      <c r="BH267" s="1069">
        <v>1.19</v>
      </c>
      <c r="BI267" s="1069">
        <v>0</v>
      </c>
      <c r="BJ267" s="1069">
        <v>2.33</v>
      </c>
      <c r="BK267" s="1069">
        <v>0</v>
      </c>
      <c r="BL267" s="1108">
        <v>34.549999999999997</v>
      </c>
      <c r="BM267" s="421"/>
      <c r="BN267" s="422" t="s">
        <v>1172</v>
      </c>
      <c r="BO267" s="423" t="s">
        <v>1193</v>
      </c>
      <c r="BP267" s="424">
        <v>0.4</v>
      </c>
      <c r="BQ267" s="865" t="s">
        <v>305</v>
      </c>
      <c r="BR267" s="424">
        <v>39.999999999797843</v>
      </c>
      <c r="BS267" s="425">
        <v>1</v>
      </c>
      <c r="BT267" s="425">
        <v>1</v>
      </c>
      <c r="BU267" s="426"/>
    </row>
    <row r="268" spans="1:73" ht="14.25">
      <c r="A268" s="1242" t="s">
        <v>1173</v>
      </c>
      <c r="B268" s="1243"/>
      <c r="C268" s="1244"/>
      <c r="D268" s="1061">
        <v>0.4</v>
      </c>
      <c r="E268" s="1062"/>
      <c r="F268" s="1063"/>
      <c r="G268" s="1064" t="s">
        <v>305</v>
      </c>
      <c r="H268" s="1065">
        <v>40.000000000060666</v>
      </c>
      <c r="I268" s="1065">
        <v>1</v>
      </c>
      <c r="J268" s="1065">
        <v>40.000000000060666</v>
      </c>
      <c r="K268" s="1066">
        <v>1</v>
      </c>
      <c r="L268" s="1066">
        <v>1</v>
      </c>
      <c r="M268" s="1067">
        <v>1</v>
      </c>
      <c r="N268" s="1068">
        <v>0.04</v>
      </c>
      <c r="O268" s="1068">
        <v>0.1</v>
      </c>
      <c r="P268" s="1067">
        <v>1.1400000000000001</v>
      </c>
      <c r="Q268" s="1067">
        <v>1.08</v>
      </c>
      <c r="R268" s="1069">
        <v>49.25</v>
      </c>
      <c r="S268" s="1069">
        <v>0</v>
      </c>
      <c r="T268" s="1069">
        <v>0</v>
      </c>
      <c r="U268" s="1069">
        <v>0</v>
      </c>
      <c r="V268" s="1069">
        <v>0</v>
      </c>
      <c r="W268" s="1068">
        <v>0</v>
      </c>
      <c r="X268" s="1070">
        <v>0</v>
      </c>
      <c r="Y268" s="1083" t="s">
        <v>1194</v>
      </c>
      <c r="Z268" s="1084">
        <v>1.2</v>
      </c>
      <c r="AA268" s="1085" t="s">
        <v>41</v>
      </c>
      <c r="AB268" s="1086">
        <v>1.2</v>
      </c>
      <c r="AC268" s="1087">
        <v>1</v>
      </c>
      <c r="AD268" s="1088">
        <v>0.04</v>
      </c>
      <c r="AE268" s="1088">
        <v>0.15</v>
      </c>
      <c r="AF268" s="1089">
        <v>1.19</v>
      </c>
      <c r="AG268" s="1089">
        <v>2.2000000000000002</v>
      </c>
      <c r="AH268" s="1088">
        <v>0.92</v>
      </c>
      <c r="AI268" s="1090">
        <v>2.41</v>
      </c>
      <c r="AJ268" s="1090">
        <v>0</v>
      </c>
      <c r="AK268" s="1090">
        <v>0</v>
      </c>
      <c r="AL268" s="1090">
        <v>0</v>
      </c>
      <c r="AM268" s="1090">
        <v>0</v>
      </c>
      <c r="AN268" s="1088">
        <v>0</v>
      </c>
      <c r="AO268" s="1091">
        <v>0</v>
      </c>
      <c r="AP268" s="1242" t="s">
        <v>1173</v>
      </c>
      <c r="AQ268" s="1244">
        <v>0</v>
      </c>
      <c r="AR268" s="1103">
        <v>0.4</v>
      </c>
      <c r="AS268" s="1104"/>
      <c r="AT268" s="1104"/>
      <c r="AU268" s="1105">
        <v>40.000000000060666</v>
      </c>
      <c r="AV268" s="1084">
        <v>1.4</v>
      </c>
      <c r="AW268" s="1085" t="s">
        <v>41</v>
      </c>
      <c r="AX268" s="1086">
        <v>1.4</v>
      </c>
      <c r="AY268" s="1068">
        <v>38.600000000060668</v>
      </c>
      <c r="AZ268" s="1106">
        <v>0.1</v>
      </c>
      <c r="BA268" s="1106"/>
      <c r="BB268" s="1068">
        <v>1.08</v>
      </c>
      <c r="BC268" s="1067">
        <v>7.8</v>
      </c>
      <c r="BD268" s="1107">
        <v>0</v>
      </c>
      <c r="BE268" s="1107"/>
      <c r="BF268" s="1107">
        <v>51.66</v>
      </c>
      <c r="BG268" s="1107">
        <v>6.98</v>
      </c>
      <c r="BH268" s="1069">
        <v>1.19</v>
      </c>
      <c r="BI268" s="1069">
        <v>0</v>
      </c>
      <c r="BJ268" s="1069">
        <v>2.33</v>
      </c>
      <c r="BK268" s="1069">
        <v>0</v>
      </c>
      <c r="BL268" s="1108">
        <v>34.549999999999997</v>
      </c>
      <c r="BM268" s="421"/>
      <c r="BN268" s="422" t="s">
        <v>1173</v>
      </c>
      <c r="BO268" s="423" t="s">
        <v>1194</v>
      </c>
      <c r="BP268" s="424">
        <v>0.4</v>
      </c>
      <c r="BQ268" s="865" t="s">
        <v>305</v>
      </c>
      <c r="BR268" s="424">
        <v>40.000000000060666</v>
      </c>
      <c r="BS268" s="425">
        <v>1</v>
      </c>
      <c r="BT268" s="425">
        <v>1</v>
      </c>
      <c r="BU268" s="426"/>
    </row>
    <row r="269" spans="1:73" ht="14.25">
      <c r="A269" s="1242" t="s">
        <v>1174</v>
      </c>
      <c r="B269" s="1243"/>
      <c r="C269" s="1244"/>
      <c r="D269" s="1061">
        <v>0.4</v>
      </c>
      <c r="E269" s="1062"/>
      <c r="F269" s="1063"/>
      <c r="G269" s="1064" t="s">
        <v>305</v>
      </c>
      <c r="H269" s="1065">
        <v>24.999999999981739</v>
      </c>
      <c r="I269" s="1065">
        <v>1</v>
      </c>
      <c r="J269" s="1065">
        <v>24.999999999981739</v>
      </c>
      <c r="K269" s="1066">
        <v>1</v>
      </c>
      <c r="L269" s="1066">
        <v>1</v>
      </c>
      <c r="M269" s="1067">
        <v>1</v>
      </c>
      <c r="N269" s="1068">
        <v>0.04</v>
      </c>
      <c r="O269" s="1068">
        <v>0.1</v>
      </c>
      <c r="P269" s="1067">
        <v>1.1400000000000001</v>
      </c>
      <c r="Q269" s="1067">
        <v>1.08</v>
      </c>
      <c r="R269" s="1069">
        <v>30.78</v>
      </c>
      <c r="S269" s="1069">
        <v>0</v>
      </c>
      <c r="T269" s="1069">
        <v>0</v>
      </c>
      <c r="U269" s="1069">
        <v>0</v>
      </c>
      <c r="V269" s="1069">
        <v>0</v>
      </c>
      <c r="W269" s="1068">
        <v>0</v>
      </c>
      <c r="X269" s="1070">
        <v>0</v>
      </c>
      <c r="Y269" s="1083" t="s">
        <v>1195</v>
      </c>
      <c r="Z269" s="1084">
        <v>1.2</v>
      </c>
      <c r="AA269" s="1085" t="s">
        <v>41</v>
      </c>
      <c r="AB269" s="1086">
        <v>1.2</v>
      </c>
      <c r="AC269" s="1087">
        <v>1</v>
      </c>
      <c r="AD269" s="1088">
        <v>0.04</v>
      </c>
      <c r="AE269" s="1088">
        <v>0.15</v>
      </c>
      <c r="AF269" s="1089">
        <v>1.19</v>
      </c>
      <c r="AG269" s="1089">
        <v>2.2000000000000002</v>
      </c>
      <c r="AH269" s="1088">
        <v>0.92</v>
      </c>
      <c r="AI269" s="1090">
        <v>2.41</v>
      </c>
      <c r="AJ269" s="1090">
        <v>0</v>
      </c>
      <c r="AK269" s="1090">
        <v>0</v>
      </c>
      <c r="AL269" s="1090">
        <v>0</v>
      </c>
      <c r="AM269" s="1090">
        <v>0</v>
      </c>
      <c r="AN269" s="1088">
        <v>0</v>
      </c>
      <c r="AO269" s="1091">
        <v>0</v>
      </c>
      <c r="AP269" s="1242" t="s">
        <v>1174</v>
      </c>
      <c r="AQ269" s="1244">
        <v>0</v>
      </c>
      <c r="AR269" s="1103">
        <v>0.4</v>
      </c>
      <c r="AS269" s="1104"/>
      <c r="AT269" s="1104"/>
      <c r="AU269" s="1105">
        <v>24.999999999981739</v>
      </c>
      <c r="AV269" s="1084">
        <v>1.4</v>
      </c>
      <c r="AW269" s="1085" t="s">
        <v>41</v>
      </c>
      <c r="AX269" s="1086">
        <v>1.4</v>
      </c>
      <c r="AY269" s="1068">
        <v>23.59999999998174</v>
      </c>
      <c r="AZ269" s="1106">
        <v>0.1</v>
      </c>
      <c r="BA269" s="1106"/>
      <c r="BB269" s="1068">
        <v>1.08</v>
      </c>
      <c r="BC269" s="1067">
        <v>4.7699999999999996</v>
      </c>
      <c r="BD269" s="1107">
        <v>0</v>
      </c>
      <c r="BE269" s="1107"/>
      <c r="BF269" s="1107">
        <v>33.19</v>
      </c>
      <c r="BG269" s="1107">
        <v>4.2699999999999996</v>
      </c>
      <c r="BH269" s="1069">
        <v>1.19</v>
      </c>
      <c r="BI269" s="1069">
        <v>0</v>
      </c>
      <c r="BJ269" s="1069">
        <v>2.33</v>
      </c>
      <c r="BK269" s="1069">
        <v>0</v>
      </c>
      <c r="BL269" s="1108">
        <v>21.82</v>
      </c>
      <c r="BM269" s="421"/>
      <c r="BN269" s="422" t="s">
        <v>1174</v>
      </c>
      <c r="BO269" s="423" t="s">
        <v>1195</v>
      </c>
      <c r="BP269" s="424">
        <v>0.4</v>
      </c>
      <c r="BQ269" s="865" t="s">
        <v>305</v>
      </c>
      <c r="BR269" s="424">
        <v>24.999999999981739</v>
      </c>
      <c r="BS269" s="425">
        <v>1</v>
      </c>
      <c r="BT269" s="425">
        <v>1</v>
      </c>
      <c r="BU269" s="426"/>
    </row>
    <row r="270" spans="1:73" ht="14.25">
      <c r="A270" s="1242" t="s">
        <v>1175</v>
      </c>
      <c r="B270" s="1243"/>
      <c r="C270" s="1244"/>
      <c r="D270" s="1061">
        <v>0.4</v>
      </c>
      <c r="E270" s="1062"/>
      <c r="F270" s="1063"/>
      <c r="G270" s="1064" t="s">
        <v>305</v>
      </c>
      <c r="H270" s="1065">
        <v>20.000000000030333</v>
      </c>
      <c r="I270" s="1065">
        <v>1</v>
      </c>
      <c r="J270" s="1065">
        <v>20.000000000030333</v>
      </c>
      <c r="K270" s="1066">
        <v>1</v>
      </c>
      <c r="L270" s="1066">
        <v>1</v>
      </c>
      <c r="M270" s="1067">
        <v>1</v>
      </c>
      <c r="N270" s="1068">
        <v>0.04</v>
      </c>
      <c r="O270" s="1068">
        <v>0.1</v>
      </c>
      <c r="P270" s="1067">
        <v>1.1400000000000001</v>
      </c>
      <c r="Q270" s="1067">
        <v>1.08</v>
      </c>
      <c r="R270" s="1069">
        <v>24.62</v>
      </c>
      <c r="S270" s="1069">
        <v>0</v>
      </c>
      <c r="T270" s="1069">
        <v>0</v>
      </c>
      <c r="U270" s="1069">
        <v>0</v>
      </c>
      <c r="V270" s="1069">
        <v>0</v>
      </c>
      <c r="W270" s="1068">
        <v>0</v>
      </c>
      <c r="X270" s="1070">
        <v>0</v>
      </c>
      <c r="Y270" s="1083" t="s">
        <v>1196</v>
      </c>
      <c r="Z270" s="1084">
        <v>1.2</v>
      </c>
      <c r="AA270" s="1085" t="s">
        <v>41</v>
      </c>
      <c r="AB270" s="1086">
        <v>1.2</v>
      </c>
      <c r="AC270" s="1087">
        <v>1</v>
      </c>
      <c r="AD270" s="1088">
        <v>0.04</v>
      </c>
      <c r="AE270" s="1088">
        <v>0.15</v>
      </c>
      <c r="AF270" s="1089">
        <v>1.19</v>
      </c>
      <c r="AG270" s="1089">
        <v>2.2000000000000002</v>
      </c>
      <c r="AH270" s="1088">
        <v>0.92</v>
      </c>
      <c r="AI270" s="1090">
        <v>2.41</v>
      </c>
      <c r="AJ270" s="1090">
        <v>0</v>
      </c>
      <c r="AK270" s="1090">
        <v>0</v>
      </c>
      <c r="AL270" s="1090">
        <v>0</v>
      </c>
      <c r="AM270" s="1090">
        <v>0</v>
      </c>
      <c r="AN270" s="1088">
        <v>0</v>
      </c>
      <c r="AO270" s="1091">
        <v>0</v>
      </c>
      <c r="AP270" s="1242" t="s">
        <v>1175</v>
      </c>
      <c r="AQ270" s="1244">
        <v>0</v>
      </c>
      <c r="AR270" s="1103">
        <v>0.4</v>
      </c>
      <c r="AS270" s="1104"/>
      <c r="AT270" s="1104"/>
      <c r="AU270" s="1105">
        <v>20.000000000030333</v>
      </c>
      <c r="AV270" s="1084">
        <v>1.4</v>
      </c>
      <c r="AW270" s="1085" t="s">
        <v>41</v>
      </c>
      <c r="AX270" s="1086">
        <v>1.4</v>
      </c>
      <c r="AY270" s="1068">
        <v>18.600000000030334</v>
      </c>
      <c r="AZ270" s="1106">
        <v>0.1</v>
      </c>
      <c r="BA270" s="1106"/>
      <c r="BB270" s="1068">
        <v>1.08</v>
      </c>
      <c r="BC270" s="1067">
        <v>3.76</v>
      </c>
      <c r="BD270" s="1107">
        <v>0</v>
      </c>
      <c r="BE270" s="1107"/>
      <c r="BF270" s="1107">
        <v>27.03</v>
      </c>
      <c r="BG270" s="1107">
        <v>3.37</v>
      </c>
      <c r="BH270" s="1069">
        <v>1.19</v>
      </c>
      <c r="BI270" s="1069">
        <v>0</v>
      </c>
      <c r="BJ270" s="1069">
        <v>2.33</v>
      </c>
      <c r="BK270" s="1069">
        <v>0</v>
      </c>
      <c r="BL270" s="1108">
        <v>17.57</v>
      </c>
      <c r="BM270" s="421"/>
      <c r="BN270" s="422" t="s">
        <v>1175</v>
      </c>
      <c r="BO270" s="423" t="s">
        <v>1196</v>
      </c>
      <c r="BP270" s="424">
        <v>0.4</v>
      </c>
      <c r="BQ270" s="865" t="s">
        <v>305</v>
      </c>
      <c r="BR270" s="424">
        <v>20.000000000030333</v>
      </c>
      <c r="BS270" s="425">
        <v>1</v>
      </c>
      <c r="BT270" s="425">
        <v>1</v>
      </c>
      <c r="BU270" s="426"/>
    </row>
    <row r="271" spans="1:73" ht="14.25">
      <c r="A271" s="1242" t="s">
        <v>1176</v>
      </c>
      <c r="B271" s="1243"/>
      <c r="C271" s="1244"/>
      <c r="D271" s="1061">
        <v>0.4</v>
      </c>
      <c r="E271" s="1062"/>
      <c r="F271" s="1063"/>
      <c r="G271" s="1064" t="s">
        <v>305</v>
      </c>
      <c r="H271" s="1065">
        <v>6.2565213122769565</v>
      </c>
      <c r="I271" s="1065">
        <v>1</v>
      </c>
      <c r="J271" s="1065">
        <v>6.2565213122769565</v>
      </c>
      <c r="K271" s="1066">
        <v>1</v>
      </c>
      <c r="L271" s="1066">
        <v>1</v>
      </c>
      <c r="M271" s="1067">
        <v>1</v>
      </c>
      <c r="N271" s="1068">
        <v>0.04</v>
      </c>
      <c r="O271" s="1068">
        <v>0.1</v>
      </c>
      <c r="P271" s="1067">
        <v>1.1400000000000001</v>
      </c>
      <c r="Q271" s="1067">
        <v>1.08</v>
      </c>
      <c r="R271" s="1069">
        <v>7.7</v>
      </c>
      <c r="S271" s="1069">
        <v>0</v>
      </c>
      <c r="T271" s="1069">
        <v>0</v>
      </c>
      <c r="U271" s="1069">
        <v>0</v>
      </c>
      <c r="V271" s="1069">
        <v>0</v>
      </c>
      <c r="W271" s="1068">
        <v>0</v>
      </c>
      <c r="X271" s="1070">
        <v>0</v>
      </c>
      <c r="Y271" s="1083" t="s">
        <v>1197</v>
      </c>
      <c r="Z271" s="1084">
        <v>1.2</v>
      </c>
      <c r="AA271" s="1085" t="s">
        <v>41</v>
      </c>
      <c r="AB271" s="1086">
        <v>1.2</v>
      </c>
      <c r="AC271" s="1087">
        <v>1</v>
      </c>
      <c r="AD271" s="1088">
        <v>0.04</v>
      </c>
      <c r="AE271" s="1088">
        <v>0.15</v>
      </c>
      <c r="AF271" s="1089">
        <v>1.19</v>
      </c>
      <c r="AG271" s="1089">
        <v>2.2000000000000002</v>
      </c>
      <c r="AH271" s="1088">
        <v>0.92</v>
      </c>
      <c r="AI271" s="1090">
        <v>2.41</v>
      </c>
      <c r="AJ271" s="1090">
        <v>0</v>
      </c>
      <c r="AK271" s="1090">
        <v>0</v>
      </c>
      <c r="AL271" s="1090">
        <v>0</v>
      </c>
      <c r="AM271" s="1090">
        <v>0</v>
      </c>
      <c r="AN271" s="1088">
        <v>0</v>
      </c>
      <c r="AO271" s="1091">
        <v>0</v>
      </c>
      <c r="AP271" s="1242" t="s">
        <v>1176</v>
      </c>
      <c r="AQ271" s="1244">
        <v>0</v>
      </c>
      <c r="AR271" s="1103">
        <v>0.4</v>
      </c>
      <c r="AS271" s="1104"/>
      <c r="AT271" s="1104"/>
      <c r="AU271" s="1105">
        <v>6.2565213122769565</v>
      </c>
      <c r="AV271" s="1084">
        <v>1.4</v>
      </c>
      <c r="AW271" s="1085" t="s">
        <v>41</v>
      </c>
      <c r="AX271" s="1086">
        <v>1.4</v>
      </c>
      <c r="AY271" s="1068">
        <v>4.856521312276957</v>
      </c>
      <c r="AZ271" s="1106">
        <v>0.1</v>
      </c>
      <c r="BA271" s="1106"/>
      <c r="BB271" s="1068">
        <v>1.08</v>
      </c>
      <c r="BC271" s="1067">
        <v>0.98</v>
      </c>
      <c r="BD271" s="1107">
        <v>0</v>
      </c>
      <c r="BE271" s="1107"/>
      <c r="BF271" s="1107">
        <v>10.11</v>
      </c>
      <c r="BG271" s="1107">
        <v>0.88</v>
      </c>
      <c r="BH271" s="1069">
        <v>1.19</v>
      </c>
      <c r="BI271" s="1069">
        <v>0</v>
      </c>
      <c r="BJ271" s="1069">
        <v>2.33</v>
      </c>
      <c r="BK271" s="1069">
        <v>0</v>
      </c>
      <c r="BL271" s="1108">
        <v>5.92</v>
      </c>
      <c r="BM271" s="421"/>
      <c r="BN271" s="422" t="s">
        <v>1176</v>
      </c>
      <c r="BO271" s="423" t="s">
        <v>1197</v>
      </c>
      <c r="BP271" s="424">
        <v>0.4</v>
      </c>
      <c r="BQ271" s="865" t="s">
        <v>305</v>
      </c>
      <c r="BR271" s="424">
        <v>6.2565213122769565</v>
      </c>
      <c r="BS271" s="425">
        <v>1</v>
      </c>
      <c r="BT271" s="425">
        <v>1</v>
      </c>
      <c r="BU271" s="426"/>
    </row>
    <row r="272" spans="1:73" ht="14.25">
      <c r="A272" s="1242" t="s">
        <v>1177</v>
      </c>
      <c r="B272" s="1243"/>
      <c r="C272" s="1244"/>
      <c r="D272" s="1061">
        <v>0.4</v>
      </c>
      <c r="E272" s="1062"/>
      <c r="F272" s="1063"/>
      <c r="G272" s="1064" t="s">
        <v>305</v>
      </c>
      <c r="H272" s="1065">
        <v>34.999999999942858</v>
      </c>
      <c r="I272" s="1065">
        <v>1</v>
      </c>
      <c r="J272" s="1065">
        <v>34.999999999942858</v>
      </c>
      <c r="K272" s="1066">
        <v>1</v>
      </c>
      <c r="L272" s="1066">
        <v>1</v>
      </c>
      <c r="M272" s="1067">
        <v>1</v>
      </c>
      <c r="N272" s="1068">
        <v>0.04</v>
      </c>
      <c r="O272" s="1068">
        <v>0.1</v>
      </c>
      <c r="P272" s="1067">
        <v>1.1400000000000001</v>
      </c>
      <c r="Q272" s="1067">
        <v>1.08</v>
      </c>
      <c r="R272" s="1069">
        <v>43.09</v>
      </c>
      <c r="S272" s="1069">
        <v>0</v>
      </c>
      <c r="T272" s="1069">
        <v>0</v>
      </c>
      <c r="U272" s="1069">
        <v>0</v>
      </c>
      <c r="V272" s="1069">
        <v>0</v>
      </c>
      <c r="W272" s="1068">
        <v>0</v>
      </c>
      <c r="X272" s="1070">
        <v>0</v>
      </c>
      <c r="Y272" s="1083" t="s">
        <v>1198</v>
      </c>
      <c r="Z272" s="1084">
        <v>1.2</v>
      </c>
      <c r="AA272" s="1085" t="s">
        <v>41</v>
      </c>
      <c r="AB272" s="1086">
        <v>1.2</v>
      </c>
      <c r="AC272" s="1087">
        <v>1</v>
      </c>
      <c r="AD272" s="1088">
        <v>0.04</v>
      </c>
      <c r="AE272" s="1088">
        <v>0.15</v>
      </c>
      <c r="AF272" s="1089">
        <v>1.19</v>
      </c>
      <c r="AG272" s="1089">
        <v>2.2000000000000002</v>
      </c>
      <c r="AH272" s="1088">
        <v>0.92</v>
      </c>
      <c r="AI272" s="1090">
        <v>2.41</v>
      </c>
      <c r="AJ272" s="1090">
        <v>0</v>
      </c>
      <c r="AK272" s="1090">
        <v>0</v>
      </c>
      <c r="AL272" s="1090">
        <v>0</v>
      </c>
      <c r="AM272" s="1090">
        <v>0</v>
      </c>
      <c r="AN272" s="1088">
        <v>0</v>
      </c>
      <c r="AO272" s="1091">
        <v>0</v>
      </c>
      <c r="AP272" s="1242" t="s">
        <v>1177</v>
      </c>
      <c r="AQ272" s="1244">
        <v>0</v>
      </c>
      <c r="AR272" s="1103">
        <v>0.4</v>
      </c>
      <c r="AS272" s="1104"/>
      <c r="AT272" s="1104"/>
      <c r="AU272" s="1105">
        <v>34.999999999942858</v>
      </c>
      <c r="AV272" s="1084">
        <v>1.4</v>
      </c>
      <c r="AW272" s="1085" t="s">
        <v>41</v>
      </c>
      <c r="AX272" s="1086">
        <v>1.4</v>
      </c>
      <c r="AY272" s="1068">
        <v>33.59999999994286</v>
      </c>
      <c r="AZ272" s="1106">
        <v>0.1</v>
      </c>
      <c r="BA272" s="1106"/>
      <c r="BB272" s="1068">
        <v>1.08</v>
      </c>
      <c r="BC272" s="1067">
        <v>6.79</v>
      </c>
      <c r="BD272" s="1107">
        <v>0</v>
      </c>
      <c r="BE272" s="1107"/>
      <c r="BF272" s="1107">
        <v>45.5</v>
      </c>
      <c r="BG272" s="1107">
        <v>6.08</v>
      </c>
      <c r="BH272" s="1069">
        <v>1.19</v>
      </c>
      <c r="BI272" s="1069">
        <v>0</v>
      </c>
      <c r="BJ272" s="1069">
        <v>2.33</v>
      </c>
      <c r="BK272" s="1069">
        <v>0</v>
      </c>
      <c r="BL272" s="1108">
        <v>30.3</v>
      </c>
      <c r="BM272" s="421"/>
      <c r="BN272" s="422" t="s">
        <v>1177</v>
      </c>
      <c r="BO272" s="423" t="s">
        <v>1198</v>
      </c>
      <c r="BP272" s="424">
        <v>0.4</v>
      </c>
      <c r="BQ272" s="865" t="s">
        <v>305</v>
      </c>
      <c r="BR272" s="424">
        <v>34.999999999942858</v>
      </c>
      <c r="BS272" s="425">
        <v>1</v>
      </c>
      <c r="BT272" s="425">
        <v>1</v>
      </c>
      <c r="BU272" s="426"/>
    </row>
    <row r="273" spans="1:73" ht="14.25">
      <c r="A273" s="1242" t="s">
        <v>1178</v>
      </c>
      <c r="B273" s="1243"/>
      <c r="C273" s="1244"/>
      <c r="D273" s="1061">
        <v>0.4</v>
      </c>
      <c r="E273" s="1062"/>
      <c r="F273" s="1063"/>
      <c r="G273" s="1064" t="s">
        <v>305</v>
      </c>
      <c r="H273" s="1065">
        <v>34.000000000606327</v>
      </c>
      <c r="I273" s="1065">
        <v>1</v>
      </c>
      <c r="J273" s="1065">
        <v>34.000000000606327</v>
      </c>
      <c r="K273" s="1066">
        <v>1</v>
      </c>
      <c r="L273" s="1066">
        <v>1</v>
      </c>
      <c r="M273" s="1067">
        <v>1</v>
      </c>
      <c r="N273" s="1068">
        <v>0.04</v>
      </c>
      <c r="O273" s="1068">
        <v>0.1</v>
      </c>
      <c r="P273" s="1067">
        <v>1.1400000000000001</v>
      </c>
      <c r="Q273" s="1067">
        <v>1.08</v>
      </c>
      <c r="R273" s="1069">
        <v>41.86</v>
      </c>
      <c r="S273" s="1069">
        <v>0</v>
      </c>
      <c r="T273" s="1069">
        <v>0</v>
      </c>
      <c r="U273" s="1069">
        <v>0</v>
      </c>
      <c r="V273" s="1069">
        <v>0</v>
      </c>
      <c r="W273" s="1068">
        <v>0</v>
      </c>
      <c r="X273" s="1070">
        <v>0</v>
      </c>
      <c r="Y273" s="1083" t="s">
        <v>1199</v>
      </c>
      <c r="Z273" s="1084">
        <v>1.2</v>
      </c>
      <c r="AA273" s="1085" t="s">
        <v>41</v>
      </c>
      <c r="AB273" s="1086">
        <v>1.2</v>
      </c>
      <c r="AC273" s="1087">
        <v>1</v>
      </c>
      <c r="AD273" s="1088">
        <v>0.04</v>
      </c>
      <c r="AE273" s="1088">
        <v>0.15</v>
      </c>
      <c r="AF273" s="1089">
        <v>1.19</v>
      </c>
      <c r="AG273" s="1089">
        <v>2.2000000000000002</v>
      </c>
      <c r="AH273" s="1088">
        <v>0.92</v>
      </c>
      <c r="AI273" s="1090">
        <v>2.41</v>
      </c>
      <c r="AJ273" s="1090">
        <v>0</v>
      </c>
      <c r="AK273" s="1090">
        <v>0</v>
      </c>
      <c r="AL273" s="1090">
        <v>0</v>
      </c>
      <c r="AM273" s="1090">
        <v>0</v>
      </c>
      <c r="AN273" s="1088">
        <v>0</v>
      </c>
      <c r="AO273" s="1091">
        <v>0</v>
      </c>
      <c r="AP273" s="1242" t="s">
        <v>1178</v>
      </c>
      <c r="AQ273" s="1244">
        <v>0</v>
      </c>
      <c r="AR273" s="1103">
        <v>0.4</v>
      </c>
      <c r="AS273" s="1104"/>
      <c r="AT273" s="1104"/>
      <c r="AU273" s="1105">
        <v>34.000000000606327</v>
      </c>
      <c r="AV273" s="1084">
        <v>1.4</v>
      </c>
      <c r="AW273" s="1085" t="s">
        <v>41</v>
      </c>
      <c r="AX273" s="1086">
        <v>1.4</v>
      </c>
      <c r="AY273" s="1068">
        <v>32.600000000606329</v>
      </c>
      <c r="AZ273" s="1106">
        <v>0.1</v>
      </c>
      <c r="BA273" s="1106"/>
      <c r="BB273" s="1068">
        <v>1.08</v>
      </c>
      <c r="BC273" s="1067">
        <v>6.59</v>
      </c>
      <c r="BD273" s="1107">
        <v>0</v>
      </c>
      <c r="BE273" s="1107"/>
      <c r="BF273" s="1107">
        <v>44.269999999999996</v>
      </c>
      <c r="BG273" s="1107">
        <v>5.9</v>
      </c>
      <c r="BH273" s="1069">
        <v>1.19</v>
      </c>
      <c r="BI273" s="1069">
        <v>0</v>
      </c>
      <c r="BJ273" s="1069">
        <v>2.33</v>
      </c>
      <c r="BK273" s="1069">
        <v>0</v>
      </c>
      <c r="BL273" s="1108">
        <v>29.45</v>
      </c>
      <c r="BM273" s="421"/>
      <c r="BN273" s="422" t="s">
        <v>1178</v>
      </c>
      <c r="BO273" s="423" t="s">
        <v>1199</v>
      </c>
      <c r="BP273" s="424">
        <v>0.4</v>
      </c>
      <c r="BQ273" s="865" t="s">
        <v>305</v>
      </c>
      <c r="BR273" s="424">
        <v>34.000000000606327</v>
      </c>
      <c r="BS273" s="425">
        <v>1</v>
      </c>
      <c r="BT273" s="425">
        <v>1</v>
      </c>
      <c r="BU273" s="426"/>
    </row>
    <row r="274" spans="1:73" ht="14.25">
      <c r="A274" s="1242" t="s">
        <v>1179</v>
      </c>
      <c r="B274" s="1243"/>
      <c r="C274" s="1244"/>
      <c r="D274" s="1061">
        <v>0.4</v>
      </c>
      <c r="E274" s="1062"/>
      <c r="F274" s="1063"/>
      <c r="G274" s="1064" t="s">
        <v>305</v>
      </c>
      <c r="H274" s="1065">
        <v>7.5925948990620888</v>
      </c>
      <c r="I274" s="1065">
        <v>1</v>
      </c>
      <c r="J274" s="1065">
        <v>7.5925948990620888</v>
      </c>
      <c r="K274" s="1066">
        <v>1</v>
      </c>
      <c r="L274" s="1066">
        <v>1</v>
      </c>
      <c r="M274" s="1067">
        <v>1</v>
      </c>
      <c r="N274" s="1068">
        <v>0.04</v>
      </c>
      <c r="O274" s="1068">
        <v>0.1</v>
      </c>
      <c r="P274" s="1067">
        <v>1.1400000000000001</v>
      </c>
      <c r="Q274" s="1067">
        <v>1.08</v>
      </c>
      <c r="R274" s="1069">
        <v>9.35</v>
      </c>
      <c r="S274" s="1069">
        <v>0</v>
      </c>
      <c r="T274" s="1069">
        <v>0</v>
      </c>
      <c r="U274" s="1069">
        <v>0</v>
      </c>
      <c r="V274" s="1069">
        <v>0</v>
      </c>
      <c r="W274" s="1068">
        <v>0</v>
      </c>
      <c r="X274" s="1070">
        <v>0</v>
      </c>
      <c r="Y274" s="1083" t="s">
        <v>1200</v>
      </c>
      <c r="Z274" s="1084">
        <v>1.2</v>
      </c>
      <c r="AA274" s="1085" t="s">
        <v>41</v>
      </c>
      <c r="AB274" s="1086">
        <v>1.2</v>
      </c>
      <c r="AC274" s="1087">
        <v>1</v>
      </c>
      <c r="AD274" s="1088">
        <v>0.04</v>
      </c>
      <c r="AE274" s="1088">
        <v>0.15</v>
      </c>
      <c r="AF274" s="1089">
        <v>1.19</v>
      </c>
      <c r="AG274" s="1089">
        <v>2.2000000000000002</v>
      </c>
      <c r="AH274" s="1088">
        <v>0.92</v>
      </c>
      <c r="AI274" s="1090">
        <v>2.41</v>
      </c>
      <c r="AJ274" s="1090">
        <v>0</v>
      </c>
      <c r="AK274" s="1090">
        <v>0</v>
      </c>
      <c r="AL274" s="1090">
        <v>0</v>
      </c>
      <c r="AM274" s="1090">
        <v>0</v>
      </c>
      <c r="AN274" s="1088">
        <v>0</v>
      </c>
      <c r="AO274" s="1091">
        <v>0</v>
      </c>
      <c r="AP274" s="1242" t="s">
        <v>1179</v>
      </c>
      <c r="AQ274" s="1244">
        <v>0</v>
      </c>
      <c r="AR274" s="1103">
        <v>0.4</v>
      </c>
      <c r="AS274" s="1104"/>
      <c r="AT274" s="1104"/>
      <c r="AU274" s="1105">
        <v>7.5925948990620888</v>
      </c>
      <c r="AV274" s="1084">
        <v>1.4</v>
      </c>
      <c r="AW274" s="1085" t="s">
        <v>41</v>
      </c>
      <c r="AX274" s="1086">
        <v>1.4</v>
      </c>
      <c r="AY274" s="1068">
        <v>6.1925948990620885</v>
      </c>
      <c r="AZ274" s="1106">
        <v>0.1</v>
      </c>
      <c r="BA274" s="1106"/>
      <c r="BB274" s="1068">
        <v>1.08</v>
      </c>
      <c r="BC274" s="1067">
        <v>1.25</v>
      </c>
      <c r="BD274" s="1107">
        <v>0</v>
      </c>
      <c r="BE274" s="1107"/>
      <c r="BF274" s="1107">
        <v>11.76</v>
      </c>
      <c r="BG274" s="1107">
        <v>1.1200000000000001</v>
      </c>
      <c r="BH274" s="1069">
        <v>1.19</v>
      </c>
      <c r="BI274" s="1069">
        <v>0</v>
      </c>
      <c r="BJ274" s="1069">
        <v>2.33</v>
      </c>
      <c r="BK274" s="1069">
        <v>0</v>
      </c>
      <c r="BL274" s="1108">
        <v>7.06</v>
      </c>
      <c r="BM274" s="421"/>
      <c r="BN274" s="422" t="s">
        <v>1179</v>
      </c>
      <c r="BO274" s="423" t="s">
        <v>1200</v>
      </c>
      <c r="BP274" s="424">
        <v>0.4</v>
      </c>
      <c r="BQ274" s="865" t="s">
        <v>305</v>
      </c>
      <c r="BR274" s="424">
        <v>7.5925948990620888</v>
      </c>
      <c r="BS274" s="425">
        <v>1</v>
      </c>
      <c r="BT274" s="425">
        <v>1</v>
      </c>
      <c r="BU274" s="426"/>
    </row>
    <row r="275" spans="1:73" ht="14.25">
      <c r="A275" s="1242" t="s">
        <v>1180</v>
      </c>
      <c r="B275" s="1243"/>
      <c r="C275" s="1244"/>
      <c r="D275" s="1061">
        <v>0.4</v>
      </c>
      <c r="E275" s="1062"/>
      <c r="F275" s="1063"/>
      <c r="G275" s="1064" t="s">
        <v>305</v>
      </c>
      <c r="H275" s="1065">
        <v>32.00000000004551</v>
      </c>
      <c r="I275" s="1065">
        <v>1</v>
      </c>
      <c r="J275" s="1065">
        <v>32.00000000004551</v>
      </c>
      <c r="K275" s="1066">
        <v>1</v>
      </c>
      <c r="L275" s="1066">
        <v>1</v>
      </c>
      <c r="M275" s="1067">
        <v>1</v>
      </c>
      <c r="N275" s="1068">
        <v>0.04</v>
      </c>
      <c r="O275" s="1068">
        <v>0.1</v>
      </c>
      <c r="P275" s="1067">
        <v>1.1400000000000001</v>
      </c>
      <c r="Q275" s="1067">
        <v>1.08</v>
      </c>
      <c r="R275" s="1069">
        <v>39.4</v>
      </c>
      <c r="S275" s="1069">
        <v>0</v>
      </c>
      <c r="T275" s="1069">
        <v>0</v>
      </c>
      <c r="U275" s="1069">
        <v>0</v>
      </c>
      <c r="V275" s="1069">
        <v>0</v>
      </c>
      <c r="W275" s="1068">
        <v>0</v>
      </c>
      <c r="X275" s="1070">
        <v>0</v>
      </c>
      <c r="Y275" s="1083" t="s">
        <v>1201</v>
      </c>
      <c r="Z275" s="1084">
        <v>1.2</v>
      </c>
      <c r="AA275" s="1085" t="s">
        <v>41</v>
      </c>
      <c r="AB275" s="1086">
        <v>1.2</v>
      </c>
      <c r="AC275" s="1087">
        <v>1</v>
      </c>
      <c r="AD275" s="1088">
        <v>0.04</v>
      </c>
      <c r="AE275" s="1088">
        <v>0.15</v>
      </c>
      <c r="AF275" s="1089">
        <v>1.19</v>
      </c>
      <c r="AG275" s="1089">
        <v>2.2000000000000002</v>
      </c>
      <c r="AH275" s="1088">
        <v>0.92</v>
      </c>
      <c r="AI275" s="1090">
        <v>2.41</v>
      </c>
      <c r="AJ275" s="1090">
        <v>0</v>
      </c>
      <c r="AK275" s="1090">
        <v>0</v>
      </c>
      <c r="AL275" s="1090">
        <v>0</v>
      </c>
      <c r="AM275" s="1090">
        <v>0</v>
      </c>
      <c r="AN275" s="1088">
        <v>0</v>
      </c>
      <c r="AO275" s="1091">
        <v>0</v>
      </c>
      <c r="AP275" s="1242" t="s">
        <v>1180</v>
      </c>
      <c r="AQ275" s="1244">
        <v>0</v>
      </c>
      <c r="AR275" s="1103">
        <v>0.4</v>
      </c>
      <c r="AS275" s="1104"/>
      <c r="AT275" s="1104"/>
      <c r="AU275" s="1105">
        <v>32.00000000004551</v>
      </c>
      <c r="AV275" s="1084">
        <v>1.4</v>
      </c>
      <c r="AW275" s="1085" t="s">
        <v>41</v>
      </c>
      <c r="AX275" s="1086">
        <v>1.4</v>
      </c>
      <c r="AY275" s="1068">
        <v>30.600000000045512</v>
      </c>
      <c r="AZ275" s="1106">
        <v>0.1</v>
      </c>
      <c r="BA275" s="1106"/>
      <c r="BB275" s="1068">
        <v>1.08</v>
      </c>
      <c r="BC275" s="1067">
        <v>6.19</v>
      </c>
      <c r="BD275" s="1107">
        <v>0</v>
      </c>
      <c r="BE275" s="1107"/>
      <c r="BF275" s="1107">
        <v>41.81</v>
      </c>
      <c r="BG275" s="1107">
        <v>5.54</v>
      </c>
      <c r="BH275" s="1069">
        <v>1.19</v>
      </c>
      <c r="BI275" s="1069">
        <v>0</v>
      </c>
      <c r="BJ275" s="1069">
        <v>2.33</v>
      </c>
      <c r="BK275" s="1069">
        <v>0</v>
      </c>
      <c r="BL275" s="1108">
        <v>27.75</v>
      </c>
      <c r="BM275" s="421"/>
      <c r="BN275" s="422" t="s">
        <v>1180</v>
      </c>
      <c r="BO275" s="423" t="s">
        <v>1201</v>
      </c>
      <c r="BP275" s="424">
        <v>0.4</v>
      </c>
      <c r="BQ275" s="865" t="s">
        <v>305</v>
      </c>
      <c r="BR275" s="424">
        <v>32.00000000004551</v>
      </c>
      <c r="BS275" s="425">
        <v>1</v>
      </c>
      <c r="BT275" s="425">
        <v>1</v>
      </c>
      <c r="BU275" s="426"/>
    </row>
    <row r="276" spans="1:73" ht="14.25">
      <c r="A276" s="1242" t="s">
        <v>1181</v>
      </c>
      <c r="B276" s="1243"/>
      <c r="C276" s="1244"/>
      <c r="D276" s="1061">
        <v>0.4</v>
      </c>
      <c r="E276" s="1062"/>
      <c r="F276" s="1063"/>
      <c r="G276" s="1064" t="s">
        <v>305</v>
      </c>
      <c r="H276" s="1065">
        <v>31.99999999993295</v>
      </c>
      <c r="I276" s="1065">
        <v>1</v>
      </c>
      <c r="J276" s="1065">
        <v>31.99999999993295</v>
      </c>
      <c r="K276" s="1066">
        <v>1.8000000000000114</v>
      </c>
      <c r="L276" s="1066">
        <v>1</v>
      </c>
      <c r="M276" s="1067">
        <v>1.4</v>
      </c>
      <c r="N276" s="1068">
        <v>0.04</v>
      </c>
      <c r="O276" s="1068">
        <v>0.1</v>
      </c>
      <c r="P276" s="1067">
        <v>1.54</v>
      </c>
      <c r="Q276" s="1067">
        <v>1.08</v>
      </c>
      <c r="R276" s="1069">
        <v>0</v>
      </c>
      <c r="S276" s="1069">
        <v>51.84</v>
      </c>
      <c r="T276" s="1069">
        <v>1.38</v>
      </c>
      <c r="U276" s="1069">
        <v>0</v>
      </c>
      <c r="V276" s="1069">
        <v>0</v>
      </c>
      <c r="W276" s="1068">
        <v>130.56</v>
      </c>
      <c r="X276" s="1070">
        <v>0</v>
      </c>
      <c r="Y276" s="1083" t="s">
        <v>1202</v>
      </c>
      <c r="Z276" s="1084">
        <v>1.2</v>
      </c>
      <c r="AA276" s="1085" t="s">
        <v>41</v>
      </c>
      <c r="AB276" s="1086">
        <v>1.2</v>
      </c>
      <c r="AC276" s="1087">
        <v>1.8000000000000114</v>
      </c>
      <c r="AD276" s="1088">
        <v>0.04</v>
      </c>
      <c r="AE276" s="1088">
        <v>0.15</v>
      </c>
      <c r="AF276" s="1089">
        <v>1.99</v>
      </c>
      <c r="AG276" s="1089">
        <v>2.2000000000000002</v>
      </c>
      <c r="AH276" s="1088">
        <v>0.92</v>
      </c>
      <c r="AI276" s="1090">
        <v>0</v>
      </c>
      <c r="AJ276" s="1090">
        <v>3.04</v>
      </c>
      <c r="AK276" s="1090">
        <v>0.99</v>
      </c>
      <c r="AL276" s="1090">
        <v>0</v>
      </c>
      <c r="AM276" s="1090">
        <v>0</v>
      </c>
      <c r="AN276" s="1088">
        <v>18.329999999999998</v>
      </c>
      <c r="AO276" s="1091">
        <v>0</v>
      </c>
      <c r="AP276" s="1242" t="s">
        <v>1181</v>
      </c>
      <c r="AQ276" s="1244">
        <v>0</v>
      </c>
      <c r="AR276" s="1103">
        <v>0.4</v>
      </c>
      <c r="AS276" s="1104"/>
      <c r="AT276" s="1104"/>
      <c r="AU276" s="1105">
        <v>31.99999999993295</v>
      </c>
      <c r="AV276" s="1084">
        <v>1.4</v>
      </c>
      <c r="AW276" s="1085" t="s">
        <v>41</v>
      </c>
      <c r="AX276" s="1086">
        <v>1.4</v>
      </c>
      <c r="AY276" s="1068">
        <v>30.599999999932951</v>
      </c>
      <c r="AZ276" s="1106">
        <v>0.1</v>
      </c>
      <c r="BA276" s="1106"/>
      <c r="BB276" s="1068">
        <v>1.08</v>
      </c>
      <c r="BC276" s="1067">
        <v>6.19</v>
      </c>
      <c r="BD276" s="1107">
        <v>0</v>
      </c>
      <c r="BE276" s="1107"/>
      <c r="BF276" s="1107">
        <v>57.250000000000007</v>
      </c>
      <c r="BG276" s="1107">
        <v>5.54</v>
      </c>
      <c r="BH276" s="1069">
        <v>1.9900000000000113</v>
      </c>
      <c r="BI276" s="1069">
        <v>0</v>
      </c>
      <c r="BJ276" s="1069">
        <v>3.9</v>
      </c>
      <c r="BK276" s="1069">
        <v>0</v>
      </c>
      <c r="BL276" s="1108">
        <v>41.62</v>
      </c>
      <c r="BM276" s="421"/>
      <c r="BN276" s="422" t="s">
        <v>1181</v>
      </c>
      <c r="BO276" s="423" t="s">
        <v>1202</v>
      </c>
      <c r="BP276" s="424">
        <v>0.4</v>
      </c>
      <c r="BQ276" s="865" t="s">
        <v>305</v>
      </c>
      <c r="BR276" s="424">
        <v>31.99999999993295</v>
      </c>
      <c r="BS276" s="425">
        <v>1.8000000000000114</v>
      </c>
      <c r="BT276" s="425">
        <v>1</v>
      </c>
      <c r="BU276" s="426"/>
    </row>
    <row r="277" spans="1:73" ht="14.25">
      <c r="A277" s="1242" t="s">
        <v>1182</v>
      </c>
      <c r="B277" s="1243"/>
      <c r="C277" s="1244"/>
      <c r="D277" s="1061">
        <v>0.4</v>
      </c>
      <c r="E277" s="1062"/>
      <c r="F277" s="1063"/>
      <c r="G277" s="1064" t="s">
        <v>305</v>
      </c>
      <c r="H277" s="1065">
        <v>7.9188870044499771</v>
      </c>
      <c r="I277" s="1065">
        <v>1</v>
      </c>
      <c r="J277" s="1065">
        <v>7.9188870044499771</v>
      </c>
      <c r="K277" s="1066">
        <v>1.2000000000000028</v>
      </c>
      <c r="L277" s="1066">
        <v>1</v>
      </c>
      <c r="M277" s="1067">
        <v>1.1000000000000001</v>
      </c>
      <c r="N277" s="1068">
        <v>0.04</v>
      </c>
      <c r="O277" s="1068">
        <v>0.1</v>
      </c>
      <c r="P277" s="1067">
        <v>1.2400000000000002</v>
      </c>
      <c r="Q277" s="1067">
        <v>1.08</v>
      </c>
      <c r="R277" s="1069">
        <v>10.6</v>
      </c>
      <c r="S277" s="1069">
        <v>0</v>
      </c>
      <c r="T277" s="1069">
        <v>0</v>
      </c>
      <c r="U277" s="1069">
        <v>0</v>
      </c>
      <c r="V277" s="1069">
        <v>0</v>
      </c>
      <c r="W277" s="1068">
        <v>0</v>
      </c>
      <c r="X277" s="1070">
        <v>0</v>
      </c>
      <c r="Y277" s="1083" t="s">
        <v>1203</v>
      </c>
      <c r="Z277" s="1084">
        <v>1.2</v>
      </c>
      <c r="AA277" s="1085" t="s">
        <v>41</v>
      </c>
      <c r="AB277" s="1086">
        <v>1.2</v>
      </c>
      <c r="AC277" s="1087">
        <v>1.2000000000000028</v>
      </c>
      <c r="AD277" s="1088">
        <v>0.04</v>
      </c>
      <c r="AE277" s="1088">
        <v>0.15</v>
      </c>
      <c r="AF277" s="1089">
        <v>1.39</v>
      </c>
      <c r="AG277" s="1089">
        <v>2.2000000000000002</v>
      </c>
      <c r="AH277" s="1088">
        <v>0.92</v>
      </c>
      <c r="AI277" s="1090">
        <v>2.81</v>
      </c>
      <c r="AJ277" s="1090">
        <v>0</v>
      </c>
      <c r="AK277" s="1090">
        <v>0</v>
      </c>
      <c r="AL277" s="1090">
        <v>0</v>
      </c>
      <c r="AM277" s="1090">
        <v>0</v>
      </c>
      <c r="AN277" s="1088">
        <v>0</v>
      </c>
      <c r="AO277" s="1091">
        <v>0</v>
      </c>
      <c r="AP277" s="1242" t="s">
        <v>1182</v>
      </c>
      <c r="AQ277" s="1244">
        <v>0</v>
      </c>
      <c r="AR277" s="1103">
        <v>0.4</v>
      </c>
      <c r="AS277" s="1104"/>
      <c r="AT277" s="1104"/>
      <c r="AU277" s="1105">
        <v>7.9188870044499771</v>
      </c>
      <c r="AV277" s="1084">
        <v>1.4</v>
      </c>
      <c r="AW277" s="1085" t="s">
        <v>41</v>
      </c>
      <c r="AX277" s="1086">
        <v>1.4</v>
      </c>
      <c r="AY277" s="1068">
        <v>6.5188870044499776</v>
      </c>
      <c r="AZ277" s="1106">
        <v>0.1</v>
      </c>
      <c r="BA277" s="1106"/>
      <c r="BB277" s="1068">
        <v>1.08</v>
      </c>
      <c r="BC277" s="1067">
        <v>1.32</v>
      </c>
      <c r="BD277" s="1107">
        <v>0</v>
      </c>
      <c r="BE277" s="1107"/>
      <c r="BF277" s="1107">
        <v>13.41</v>
      </c>
      <c r="BG277" s="1107">
        <v>1.18</v>
      </c>
      <c r="BH277" s="1069">
        <v>1.3900000000000028</v>
      </c>
      <c r="BI277" s="1069">
        <v>0</v>
      </c>
      <c r="BJ277" s="1069">
        <v>2.72</v>
      </c>
      <c r="BK277" s="1069">
        <v>0</v>
      </c>
      <c r="BL277" s="1108">
        <v>8.19</v>
      </c>
      <c r="BM277" s="421"/>
      <c r="BN277" s="422" t="s">
        <v>1182</v>
      </c>
      <c r="BO277" s="423" t="s">
        <v>1203</v>
      </c>
      <c r="BP277" s="424">
        <v>0.4</v>
      </c>
      <c r="BQ277" s="865" t="s">
        <v>305</v>
      </c>
      <c r="BR277" s="424">
        <v>7.9188870044499771</v>
      </c>
      <c r="BS277" s="425">
        <v>1.2000000000000028</v>
      </c>
      <c r="BT277" s="425">
        <v>1</v>
      </c>
      <c r="BU277" s="426"/>
    </row>
    <row r="278" spans="1:73" ht="14.25">
      <c r="A278" s="1242" t="s">
        <v>1183</v>
      </c>
      <c r="B278" s="1243"/>
      <c r="C278" s="1244"/>
      <c r="D278" s="1061">
        <v>0.4</v>
      </c>
      <c r="E278" s="1062"/>
      <c r="F278" s="1063"/>
      <c r="G278" s="1064" t="s">
        <v>305</v>
      </c>
      <c r="H278" s="1065">
        <v>33.000000000401499</v>
      </c>
      <c r="I278" s="1065">
        <v>1</v>
      </c>
      <c r="J278" s="1065">
        <v>33.000000000401499</v>
      </c>
      <c r="K278" s="1066">
        <v>1</v>
      </c>
      <c r="L278" s="1066">
        <v>1</v>
      </c>
      <c r="M278" s="1067">
        <v>1</v>
      </c>
      <c r="N278" s="1068">
        <v>0.04</v>
      </c>
      <c r="O278" s="1068">
        <v>0.1</v>
      </c>
      <c r="P278" s="1067">
        <v>1.1400000000000001</v>
      </c>
      <c r="Q278" s="1067">
        <v>1.08</v>
      </c>
      <c r="R278" s="1069">
        <v>40.630000000000003</v>
      </c>
      <c r="S278" s="1069">
        <v>0</v>
      </c>
      <c r="T278" s="1069">
        <v>0</v>
      </c>
      <c r="U278" s="1069">
        <v>0</v>
      </c>
      <c r="V278" s="1069">
        <v>0</v>
      </c>
      <c r="W278" s="1068">
        <v>0</v>
      </c>
      <c r="X278" s="1070">
        <v>0</v>
      </c>
      <c r="Y278" s="1083" t="s">
        <v>1204</v>
      </c>
      <c r="Z278" s="1084">
        <v>1.2</v>
      </c>
      <c r="AA278" s="1085" t="s">
        <v>41</v>
      </c>
      <c r="AB278" s="1086">
        <v>1.2</v>
      </c>
      <c r="AC278" s="1087">
        <v>1</v>
      </c>
      <c r="AD278" s="1088">
        <v>0.04</v>
      </c>
      <c r="AE278" s="1088">
        <v>0.15</v>
      </c>
      <c r="AF278" s="1089">
        <v>1.19</v>
      </c>
      <c r="AG278" s="1089">
        <v>2.2000000000000002</v>
      </c>
      <c r="AH278" s="1088">
        <v>0.92</v>
      </c>
      <c r="AI278" s="1090">
        <v>2.41</v>
      </c>
      <c r="AJ278" s="1090">
        <v>0</v>
      </c>
      <c r="AK278" s="1090">
        <v>0</v>
      </c>
      <c r="AL278" s="1090">
        <v>0</v>
      </c>
      <c r="AM278" s="1090">
        <v>0</v>
      </c>
      <c r="AN278" s="1088">
        <v>0</v>
      </c>
      <c r="AO278" s="1091">
        <v>0</v>
      </c>
      <c r="AP278" s="1242" t="s">
        <v>1183</v>
      </c>
      <c r="AQ278" s="1244">
        <v>0</v>
      </c>
      <c r="AR278" s="1103">
        <v>0.4</v>
      </c>
      <c r="AS278" s="1104"/>
      <c r="AT278" s="1104"/>
      <c r="AU278" s="1105">
        <v>33.000000000401499</v>
      </c>
      <c r="AV278" s="1084">
        <v>1.4</v>
      </c>
      <c r="AW278" s="1085" t="s">
        <v>41</v>
      </c>
      <c r="AX278" s="1086">
        <v>1.4</v>
      </c>
      <c r="AY278" s="1068">
        <v>31.600000000401501</v>
      </c>
      <c r="AZ278" s="1106">
        <v>0.1</v>
      </c>
      <c r="BA278" s="1106"/>
      <c r="BB278" s="1068">
        <v>1.08</v>
      </c>
      <c r="BC278" s="1067">
        <v>6.39</v>
      </c>
      <c r="BD278" s="1107">
        <v>0</v>
      </c>
      <c r="BE278" s="1107"/>
      <c r="BF278" s="1107">
        <v>43.040000000000006</v>
      </c>
      <c r="BG278" s="1107">
        <v>5.72</v>
      </c>
      <c r="BH278" s="1069">
        <v>1.19</v>
      </c>
      <c r="BI278" s="1069">
        <v>0</v>
      </c>
      <c r="BJ278" s="1069">
        <v>2.33</v>
      </c>
      <c r="BK278" s="1069">
        <v>0</v>
      </c>
      <c r="BL278" s="1108">
        <v>28.6</v>
      </c>
      <c r="BM278" s="421"/>
      <c r="BN278" s="422" t="s">
        <v>1183</v>
      </c>
      <c r="BO278" s="423" t="s">
        <v>1204</v>
      </c>
      <c r="BP278" s="424">
        <v>0.4</v>
      </c>
      <c r="BQ278" s="865" t="s">
        <v>305</v>
      </c>
      <c r="BR278" s="424">
        <v>33.000000000401499</v>
      </c>
      <c r="BS278" s="425">
        <v>1</v>
      </c>
      <c r="BT278" s="425">
        <v>1</v>
      </c>
      <c r="BU278" s="426"/>
    </row>
    <row r="279" spans="1:73" ht="14.25">
      <c r="A279" s="1242" t="s">
        <v>1184</v>
      </c>
      <c r="B279" s="1243"/>
      <c r="C279" s="1244"/>
      <c r="D279" s="1061">
        <v>0.4</v>
      </c>
      <c r="E279" s="1062"/>
      <c r="F279" s="1063"/>
      <c r="G279" s="1064" t="s">
        <v>305</v>
      </c>
      <c r="H279" s="1065">
        <v>33.000000000376808</v>
      </c>
      <c r="I279" s="1065">
        <v>1</v>
      </c>
      <c r="J279" s="1065">
        <v>33.000000000376808</v>
      </c>
      <c r="K279" s="1066">
        <v>1</v>
      </c>
      <c r="L279" s="1066">
        <v>1</v>
      </c>
      <c r="M279" s="1067">
        <v>1</v>
      </c>
      <c r="N279" s="1068">
        <v>0.04</v>
      </c>
      <c r="O279" s="1068">
        <v>0.1</v>
      </c>
      <c r="P279" s="1067">
        <v>1.1400000000000001</v>
      </c>
      <c r="Q279" s="1067">
        <v>1.08</v>
      </c>
      <c r="R279" s="1069">
        <v>40.630000000000003</v>
      </c>
      <c r="S279" s="1069">
        <v>0</v>
      </c>
      <c r="T279" s="1069">
        <v>0</v>
      </c>
      <c r="U279" s="1069">
        <v>0</v>
      </c>
      <c r="V279" s="1069">
        <v>0</v>
      </c>
      <c r="W279" s="1068">
        <v>0</v>
      </c>
      <c r="X279" s="1070">
        <v>0</v>
      </c>
      <c r="Y279" s="1083" t="s">
        <v>1205</v>
      </c>
      <c r="Z279" s="1084">
        <v>1.2</v>
      </c>
      <c r="AA279" s="1085" t="s">
        <v>41</v>
      </c>
      <c r="AB279" s="1086">
        <v>1.2</v>
      </c>
      <c r="AC279" s="1087">
        <v>1</v>
      </c>
      <c r="AD279" s="1088">
        <v>0.04</v>
      </c>
      <c r="AE279" s="1088">
        <v>0.15</v>
      </c>
      <c r="AF279" s="1089">
        <v>1.19</v>
      </c>
      <c r="AG279" s="1089">
        <v>2.2000000000000002</v>
      </c>
      <c r="AH279" s="1088">
        <v>0.92</v>
      </c>
      <c r="AI279" s="1090">
        <v>2.41</v>
      </c>
      <c r="AJ279" s="1090">
        <v>0</v>
      </c>
      <c r="AK279" s="1090">
        <v>0</v>
      </c>
      <c r="AL279" s="1090">
        <v>0</v>
      </c>
      <c r="AM279" s="1090">
        <v>0</v>
      </c>
      <c r="AN279" s="1088">
        <v>0</v>
      </c>
      <c r="AO279" s="1091">
        <v>0</v>
      </c>
      <c r="AP279" s="1242" t="s">
        <v>1184</v>
      </c>
      <c r="AQ279" s="1244">
        <v>0</v>
      </c>
      <c r="AR279" s="1103">
        <v>0.4</v>
      </c>
      <c r="AS279" s="1104"/>
      <c r="AT279" s="1104"/>
      <c r="AU279" s="1105">
        <v>33.000000000376808</v>
      </c>
      <c r="AV279" s="1084">
        <v>1.4</v>
      </c>
      <c r="AW279" s="1085" t="s">
        <v>41</v>
      </c>
      <c r="AX279" s="1086">
        <v>1.4</v>
      </c>
      <c r="AY279" s="1068">
        <v>31.600000000376809</v>
      </c>
      <c r="AZ279" s="1106">
        <v>0.1</v>
      </c>
      <c r="BA279" s="1106"/>
      <c r="BB279" s="1068">
        <v>1.08</v>
      </c>
      <c r="BC279" s="1067">
        <v>6.39</v>
      </c>
      <c r="BD279" s="1107">
        <v>0</v>
      </c>
      <c r="BE279" s="1107"/>
      <c r="BF279" s="1107">
        <v>43.040000000000006</v>
      </c>
      <c r="BG279" s="1107">
        <v>5.72</v>
      </c>
      <c r="BH279" s="1069">
        <v>1.19</v>
      </c>
      <c r="BI279" s="1069">
        <v>0</v>
      </c>
      <c r="BJ279" s="1069">
        <v>2.33</v>
      </c>
      <c r="BK279" s="1069">
        <v>0</v>
      </c>
      <c r="BL279" s="1108">
        <v>28.6</v>
      </c>
      <c r="BM279" s="421"/>
      <c r="BN279" s="422" t="s">
        <v>1184</v>
      </c>
      <c r="BO279" s="423" t="s">
        <v>1205</v>
      </c>
      <c r="BP279" s="424">
        <v>0.4</v>
      </c>
      <c r="BQ279" s="865" t="s">
        <v>305</v>
      </c>
      <c r="BR279" s="424">
        <v>33.000000000376808</v>
      </c>
      <c r="BS279" s="425">
        <v>1</v>
      </c>
      <c r="BT279" s="425">
        <v>1</v>
      </c>
      <c r="BU279" s="426"/>
    </row>
    <row r="280" spans="1:73" ht="14.25">
      <c r="A280" s="1242" t="s">
        <v>1185</v>
      </c>
      <c r="B280" s="1243"/>
      <c r="C280" s="1244"/>
      <c r="D280" s="1061">
        <v>0.4</v>
      </c>
      <c r="E280" s="1062"/>
      <c r="F280" s="1063"/>
      <c r="G280" s="1064" t="s">
        <v>305</v>
      </c>
      <c r="H280" s="1065">
        <v>33.994552162957525</v>
      </c>
      <c r="I280" s="1065">
        <v>1</v>
      </c>
      <c r="J280" s="1065">
        <v>33.994552162957525</v>
      </c>
      <c r="K280" s="1066">
        <v>1</v>
      </c>
      <c r="L280" s="1066">
        <v>1</v>
      </c>
      <c r="M280" s="1067">
        <v>1</v>
      </c>
      <c r="N280" s="1068">
        <v>0.04</v>
      </c>
      <c r="O280" s="1068">
        <v>0.1</v>
      </c>
      <c r="P280" s="1067">
        <v>1.1400000000000001</v>
      </c>
      <c r="Q280" s="1067">
        <v>1.08</v>
      </c>
      <c r="R280" s="1069">
        <v>41.85</v>
      </c>
      <c r="S280" s="1069">
        <v>0</v>
      </c>
      <c r="T280" s="1069">
        <v>0</v>
      </c>
      <c r="U280" s="1069">
        <v>0</v>
      </c>
      <c r="V280" s="1069">
        <v>0</v>
      </c>
      <c r="W280" s="1068">
        <v>0</v>
      </c>
      <c r="X280" s="1070">
        <v>0</v>
      </c>
      <c r="Y280" s="1083" t="s">
        <v>1206</v>
      </c>
      <c r="Z280" s="1084">
        <v>1.2</v>
      </c>
      <c r="AA280" s="1085" t="s">
        <v>41</v>
      </c>
      <c r="AB280" s="1086">
        <v>1.2</v>
      </c>
      <c r="AC280" s="1087">
        <v>1</v>
      </c>
      <c r="AD280" s="1088">
        <v>0.04</v>
      </c>
      <c r="AE280" s="1088">
        <v>0.15</v>
      </c>
      <c r="AF280" s="1089">
        <v>1.19</v>
      </c>
      <c r="AG280" s="1089">
        <v>2.2000000000000002</v>
      </c>
      <c r="AH280" s="1088">
        <v>0.92</v>
      </c>
      <c r="AI280" s="1090">
        <v>2.41</v>
      </c>
      <c r="AJ280" s="1090">
        <v>0</v>
      </c>
      <c r="AK280" s="1090">
        <v>0</v>
      </c>
      <c r="AL280" s="1090">
        <v>0</v>
      </c>
      <c r="AM280" s="1090">
        <v>0</v>
      </c>
      <c r="AN280" s="1088">
        <v>0</v>
      </c>
      <c r="AO280" s="1091">
        <v>0</v>
      </c>
      <c r="AP280" s="1242" t="s">
        <v>1185</v>
      </c>
      <c r="AQ280" s="1244">
        <v>0</v>
      </c>
      <c r="AR280" s="1103">
        <v>0.4</v>
      </c>
      <c r="AS280" s="1104"/>
      <c r="AT280" s="1104"/>
      <c r="AU280" s="1105">
        <v>33.994552162957525</v>
      </c>
      <c r="AV280" s="1084">
        <v>1.4</v>
      </c>
      <c r="AW280" s="1085" t="s">
        <v>41</v>
      </c>
      <c r="AX280" s="1086">
        <v>1.4</v>
      </c>
      <c r="AY280" s="1068">
        <v>32.594552162957527</v>
      </c>
      <c r="AZ280" s="1106">
        <v>0.1</v>
      </c>
      <c r="BA280" s="1106"/>
      <c r="BB280" s="1068">
        <v>1.08</v>
      </c>
      <c r="BC280" s="1067">
        <v>6.59</v>
      </c>
      <c r="BD280" s="1107">
        <v>0</v>
      </c>
      <c r="BE280" s="1107"/>
      <c r="BF280" s="1107">
        <v>44.260000000000005</v>
      </c>
      <c r="BG280" s="1107">
        <v>5.9</v>
      </c>
      <c r="BH280" s="1069">
        <v>1.19</v>
      </c>
      <c r="BI280" s="1069">
        <v>0</v>
      </c>
      <c r="BJ280" s="1069">
        <v>2.33</v>
      </c>
      <c r="BK280" s="1069">
        <v>0</v>
      </c>
      <c r="BL280" s="1108">
        <v>29.44</v>
      </c>
      <c r="BM280" s="421"/>
      <c r="BN280" s="422" t="s">
        <v>1185</v>
      </c>
      <c r="BO280" s="423" t="s">
        <v>1206</v>
      </c>
      <c r="BP280" s="424">
        <v>0.4</v>
      </c>
      <c r="BQ280" s="865" t="s">
        <v>305</v>
      </c>
      <c r="BR280" s="424">
        <v>33.994552162957525</v>
      </c>
      <c r="BS280" s="425">
        <v>1</v>
      </c>
      <c r="BT280" s="425">
        <v>1</v>
      </c>
      <c r="BU280" s="426"/>
    </row>
    <row r="281" spans="1:73" ht="14.25">
      <c r="A281" s="1242" t="s">
        <v>1186</v>
      </c>
      <c r="B281" s="1243"/>
      <c r="C281" s="1244"/>
      <c r="D281" s="1061">
        <v>0.4</v>
      </c>
      <c r="E281" s="1062"/>
      <c r="F281" s="1063"/>
      <c r="G281" s="1064" t="s">
        <v>305</v>
      </c>
      <c r="H281" s="1065">
        <v>25.000000000265636</v>
      </c>
      <c r="I281" s="1065">
        <v>1</v>
      </c>
      <c r="J281" s="1065">
        <v>25.000000000265636</v>
      </c>
      <c r="K281" s="1066">
        <v>1.9000000000000128</v>
      </c>
      <c r="L281" s="1066">
        <v>1</v>
      </c>
      <c r="M281" s="1067">
        <v>1.45</v>
      </c>
      <c r="N281" s="1068">
        <v>0.04</v>
      </c>
      <c r="O281" s="1068">
        <v>0.1</v>
      </c>
      <c r="P281" s="1067">
        <v>1.59</v>
      </c>
      <c r="Q281" s="1067">
        <v>1.08</v>
      </c>
      <c r="R281" s="1069">
        <v>0</v>
      </c>
      <c r="S281" s="1069">
        <v>40.5</v>
      </c>
      <c r="T281" s="1069">
        <v>2.4300000000000002</v>
      </c>
      <c r="U281" s="1069">
        <v>0</v>
      </c>
      <c r="V281" s="1069">
        <v>0</v>
      </c>
      <c r="W281" s="1068">
        <v>104.5</v>
      </c>
      <c r="X281" s="1070">
        <v>0</v>
      </c>
      <c r="Y281" s="1083" t="s">
        <v>1207</v>
      </c>
      <c r="Z281" s="1084">
        <v>1.2</v>
      </c>
      <c r="AA281" s="1085" t="s">
        <v>41</v>
      </c>
      <c r="AB281" s="1086">
        <v>1.2</v>
      </c>
      <c r="AC281" s="1087">
        <v>1.9000000000000128</v>
      </c>
      <c r="AD281" s="1088">
        <v>0.04</v>
      </c>
      <c r="AE281" s="1088">
        <v>0.15</v>
      </c>
      <c r="AF281" s="1089">
        <v>2.09</v>
      </c>
      <c r="AG281" s="1089">
        <v>2.2000000000000002</v>
      </c>
      <c r="AH281" s="1088">
        <v>0.92</v>
      </c>
      <c r="AI281" s="1090">
        <v>0</v>
      </c>
      <c r="AJ281" s="1090">
        <v>3.04</v>
      </c>
      <c r="AK281" s="1090">
        <v>1.19</v>
      </c>
      <c r="AL281" s="1090">
        <v>0</v>
      </c>
      <c r="AM281" s="1090">
        <v>0</v>
      </c>
      <c r="AN281" s="1088">
        <v>19.059999999999999</v>
      </c>
      <c r="AO281" s="1091">
        <v>0</v>
      </c>
      <c r="AP281" s="1242" t="s">
        <v>1186</v>
      </c>
      <c r="AQ281" s="1244">
        <v>0</v>
      </c>
      <c r="AR281" s="1103">
        <v>0.4</v>
      </c>
      <c r="AS281" s="1104"/>
      <c r="AT281" s="1104"/>
      <c r="AU281" s="1105">
        <v>25.000000000265636</v>
      </c>
      <c r="AV281" s="1084">
        <v>1.4</v>
      </c>
      <c r="AW281" s="1085" t="s">
        <v>41</v>
      </c>
      <c r="AX281" s="1086">
        <v>1.4</v>
      </c>
      <c r="AY281" s="1068">
        <v>23.600000000265638</v>
      </c>
      <c r="AZ281" s="1106">
        <v>0.1</v>
      </c>
      <c r="BA281" s="1106"/>
      <c r="BB281" s="1068">
        <v>1.08</v>
      </c>
      <c r="BC281" s="1067">
        <v>4.7699999999999996</v>
      </c>
      <c r="BD281" s="1107">
        <v>0</v>
      </c>
      <c r="BE281" s="1107"/>
      <c r="BF281" s="1107">
        <v>47.16</v>
      </c>
      <c r="BG281" s="1107">
        <v>4.2699999999999996</v>
      </c>
      <c r="BH281" s="1069">
        <v>2.0900000000000127</v>
      </c>
      <c r="BI281" s="1069">
        <v>0</v>
      </c>
      <c r="BJ281" s="1069">
        <v>4.0999999999999996</v>
      </c>
      <c r="BK281" s="1069">
        <v>0</v>
      </c>
      <c r="BL281" s="1108">
        <v>34.020000000000003</v>
      </c>
      <c r="BM281" s="421"/>
      <c r="BN281" s="422" t="s">
        <v>1186</v>
      </c>
      <c r="BO281" s="423" t="s">
        <v>1207</v>
      </c>
      <c r="BP281" s="424">
        <v>0.4</v>
      </c>
      <c r="BQ281" s="865" t="s">
        <v>305</v>
      </c>
      <c r="BR281" s="424">
        <v>25.000000000265636</v>
      </c>
      <c r="BS281" s="425">
        <v>1.9000000000000128</v>
      </c>
      <c r="BT281" s="425">
        <v>1</v>
      </c>
      <c r="BU281" s="426"/>
    </row>
    <row r="282" spans="1:73" ht="14.25">
      <c r="A282" s="1242" t="s">
        <v>1187</v>
      </c>
      <c r="B282" s="1243"/>
      <c r="C282" s="1244"/>
      <c r="D282" s="1061">
        <v>0.4</v>
      </c>
      <c r="E282" s="1062"/>
      <c r="F282" s="1063"/>
      <c r="G282" s="1064" t="s">
        <v>305</v>
      </c>
      <c r="H282" s="1065">
        <v>16.999999999886132</v>
      </c>
      <c r="I282" s="1065">
        <v>1</v>
      </c>
      <c r="J282" s="1065">
        <v>16.999999999886132</v>
      </c>
      <c r="K282" s="1066">
        <v>2.900000000000027</v>
      </c>
      <c r="L282" s="1066">
        <v>1.6000000000000369</v>
      </c>
      <c r="M282" s="1067">
        <v>2.25</v>
      </c>
      <c r="N282" s="1068">
        <v>0.04</v>
      </c>
      <c r="O282" s="1068">
        <v>0.1</v>
      </c>
      <c r="P282" s="1067">
        <v>2.39</v>
      </c>
      <c r="Q282" s="1067">
        <v>1.1800000000000002</v>
      </c>
      <c r="R282" s="1069">
        <v>0</v>
      </c>
      <c r="S282" s="1069">
        <v>30.09</v>
      </c>
      <c r="T282" s="1069">
        <v>17.850000000000001</v>
      </c>
      <c r="U282" s="1069">
        <v>0</v>
      </c>
      <c r="V282" s="1069">
        <v>0</v>
      </c>
      <c r="W282" s="1068">
        <v>98.26</v>
      </c>
      <c r="X282" s="1070">
        <v>0</v>
      </c>
      <c r="Y282" s="1083" t="s">
        <v>1208</v>
      </c>
      <c r="Z282" s="1084">
        <v>1.2</v>
      </c>
      <c r="AA282" s="1085" t="s">
        <v>41</v>
      </c>
      <c r="AB282" s="1086">
        <v>1.2</v>
      </c>
      <c r="AC282" s="1087">
        <v>2.900000000000027</v>
      </c>
      <c r="AD282" s="1088">
        <v>0.04</v>
      </c>
      <c r="AE282" s="1088">
        <v>0.15</v>
      </c>
      <c r="AF282" s="1089">
        <v>3.09</v>
      </c>
      <c r="AG282" s="1089">
        <v>2.3000000000000003</v>
      </c>
      <c r="AH282" s="1088">
        <v>0.92</v>
      </c>
      <c r="AI282" s="1090">
        <v>0</v>
      </c>
      <c r="AJ282" s="1090">
        <v>3.17</v>
      </c>
      <c r="AK282" s="1090">
        <v>3.17</v>
      </c>
      <c r="AL282" s="1090">
        <v>0.19</v>
      </c>
      <c r="AM282" s="1090">
        <v>0</v>
      </c>
      <c r="AN282" s="1088">
        <v>26.42</v>
      </c>
      <c r="AO282" s="1091">
        <v>0</v>
      </c>
      <c r="AP282" s="1242" t="s">
        <v>1187</v>
      </c>
      <c r="AQ282" s="1244">
        <v>0</v>
      </c>
      <c r="AR282" s="1103">
        <v>0.4</v>
      </c>
      <c r="AS282" s="1104"/>
      <c r="AT282" s="1104"/>
      <c r="AU282" s="1105">
        <v>16.999999999886132</v>
      </c>
      <c r="AV282" s="1084">
        <v>1.4</v>
      </c>
      <c r="AW282" s="1085" t="s">
        <v>41</v>
      </c>
      <c r="AX282" s="1086">
        <v>1.4</v>
      </c>
      <c r="AY282" s="1068">
        <v>15.599999999886132</v>
      </c>
      <c r="AZ282" s="1106">
        <v>0.1</v>
      </c>
      <c r="BA282" s="1106"/>
      <c r="BB282" s="1068">
        <v>1.1800000000000002</v>
      </c>
      <c r="BC282" s="1067">
        <v>3.5</v>
      </c>
      <c r="BD282" s="1107">
        <v>0</v>
      </c>
      <c r="BE282" s="1107"/>
      <c r="BF282" s="1107">
        <v>54.47</v>
      </c>
      <c r="BG282" s="1107">
        <v>2.82</v>
      </c>
      <c r="BH282" s="1069">
        <v>2.35</v>
      </c>
      <c r="BI282" s="1069">
        <v>0.79000000000002712</v>
      </c>
      <c r="BJ282" s="1069">
        <v>4.6100000000000003</v>
      </c>
      <c r="BK282" s="1069">
        <v>0.5</v>
      </c>
      <c r="BL282" s="1108">
        <v>43.04</v>
      </c>
      <c r="BM282" s="421"/>
      <c r="BN282" s="422" t="s">
        <v>1187</v>
      </c>
      <c r="BO282" s="423" t="s">
        <v>1208</v>
      </c>
      <c r="BP282" s="424">
        <v>0.4</v>
      </c>
      <c r="BQ282" s="865" t="s">
        <v>305</v>
      </c>
      <c r="BR282" s="424">
        <v>16.999999999886132</v>
      </c>
      <c r="BS282" s="425">
        <v>2.900000000000027</v>
      </c>
      <c r="BT282" s="425">
        <v>1.6000000000000369</v>
      </c>
      <c r="BU282" s="426"/>
    </row>
    <row r="283" spans="1:73" ht="14.25">
      <c r="A283" s="1242" t="s">
        <v>1188</v>
      </c>
      <c r="B283" s="1243"/>
      <c r="C283" s="1244"/>
      <c r="D283" s="1061">
        <v>0.4</v>
      </c>
      <c r="E283" s="1062"/>
      <c r="F283" s="1063"/>
      <c r="G283" s="1064" t="s">
        <v>305</v>
      </c>
      <c r="H283" s="1065">
        <v>17.999999999550965</v>
      </c>
      <c r="I283" s="1065">
        <v>1</v>
      </c>
      <c r="J283" s="1065">
        <v>17.999999999550965</v>
      </c>
      <c r="K283" s="1066">
        <v>3.6000000000000369</v>
      </c>
      <c r="L283" s="1066">
        <v>1</v>
      </c>
      <c r="M283" s="1067">
        <v>2.2999999999999998</v>
      </c>
      <c r="N283" s="1068">
        <v>0.04</v>
      </c>
      <c r="O283" s="1068">
        <v>0.1</v>
      </c>
      <c r="P283" s="1067">
        <v>2.44</v>
      </c>
      <c r="Q283" s="1067">
        <v>1.1800000000000002</v>
      </c>
      <c r="R283" s="1069">
        <v>0</v>
      </c>
      <c r="S283" s="1069">
        <v>31.86</v>
      </c>
      <c r="T283" s="1069">
        <v>19.97</v>
      </c>
      <c r="U283" s="1069">
        <v>0</v>
      </c>
      <c r="V283" s="1069">
        <v>0</v>
      </c>
      <c r="W283" s="1068">
        <v>105.84</v>
      </c>
      <c r="X283" s="1070">
        <v>0</v>
      </c>
      <c r="Y283" s="1083" t="s">
        <v>1209</v>
      </c>
      <c r="Z283" s="1084">
        <v>1.2</v>
      </c>
      <c r="AA283" s="1085" t="s">
        <v>41</v>
      </c>
      <c r="AB283" s="1086">
        <v>1.2</v>
      </c>
      <c r="AC283" s="1087">
        <v>3.6000000000000369</v>
      </c>
      <c r="AD283" s="1088">
        <v>0.04</v>
      </c>
      <c r="AE283" s="1088">
        <v>0.15</v>
      </c>
      <c r="AF283" s="1089">
        <v>3.79</v>
      </c>
      <c r="AG283" s="1089">
        <v>2.4000000000000004</v>
      </c>
      <c r="AH283" s="1088">
        <v>0.92</v>
      </c>
      <c r="AI283" s="1090">
        <v>0</v>
      </c>
      <c r="AJ283" s="1090">
        <v>3.31</v>
      </c>
      <c r="AK283" s="1090">
        <v>3.31</v>
      </c>
      <c r="AL283" s="1090">
        <v>1.74</v>
      </c>
      <c r="AM283" s="1090">
        <v>0</v>
      </c>
      <c r="AN283" s="1088">
        <v>31.57</v>
      </c>
      <c r="AO283" s="1091">
        <v>0</v>
      </c>
      <c r="AP283" s="1242" t="s">
        <v>1188</v>
      </c>
      <c r="AQ283" s="1244">
        <v>0</v>
      </c>
      <c r="AR283" s="1103">
        <v>0.4</v>
      </c>
      <c r="AS283" s="1104"/>
      <c r="AT283" s="1104"/>
      <c r="AU283" s="1105">
        <v>17.999999999550965</v>
      </c>
      <c r="AV283" s="1084">
        <v>1.4</v>
      </c>
      <c r="AW283" s="1085" t="s">
        <v>41</v>
      </c>
      <c r="AX283" s="1086">
        <v>1.4</v>
      </c>
      <c r="AY283" s="1068">
        <v>16.599999999550967</v>
      </c>
      <c r="AZ283" s="1106">
        <v>0.1</v>
      </c>
      <c r="BA283" s="1106"/>
      <c r="BB283" s="1068">
        <v>1.1800000000000002</v>
      </c>
      <c r="BC283" s="1067">
        <v>3.72</v>
      </c>
      <c r="BD283" s="1107">
        <v>0</v>
      </c>
      <c r="BE283" s="1107"/>
      <c r="BF283" s="1107">
        <v>60.190000000000005</v>
      </c>
      <c r="BG283" s="1107">
        <v>3</v>
      </c>
      <c r="BH283" s="1069">
        <v>2.9900000000000371</v>
      </c>
      <c r="BI283" s="1069">
        <v>0.85</v>
      </c>
      <c r="BJ283" s="1069">
        <v>5.86</v>
      </c>
      <c r="BK283" s="1069">
        <v>0.54</v>
      </c>
      <c r="BL283" s="1108">
        <v>47.07</v>
      </c>
      <c r="BM283" s="421"/>
      <c r="BN283" s="422" t="s">
        <v>1188</v>
      </c>
      <c r="BO283" s="423" t="s">
        <v>1209</v>
      </c>
      <c r="BP283" s="424">
        <v>0.4</v>
      </c>
      <c r="BQ283" s="865" t="s">
        <v>305</v>
      </c>
      <c r="BR283" s="424">
        <v>17.999999999550965</v>
      </c>
      <c r="BS283" s="425">
        <v>3.6000000000000369</v>
      </c>
      <c r="BT283" s="425">
        <v>1</v>
      </c>
      <c r="BU283" s="426"/>
    </row>
    <row r="284" spans="1:73" ht="14.25">
      <c r="A284" s="1242" t="s">
        <v>1189</v>
      </c>
      <c r="B284" s="1243"/>
      <c r="C284" s="1244"/>
      <c r="D284" s="1061">
        <v>0.4</v>
      </c>
      <c r="E284" s="1062"/>
      <c r="F284" s="1063"/>
      <c r="G284" s="1064" t="s">
        <v>305</v>
      </c>
      <c r="H284" s="1065">
        <v>8.974942456962852</v>
      </c>
      <c r="I284" s="1065">
        <v>1</v>
      </c>
      <c r="J284" s="1065">
        <v>8.974942456962852</v>
      </c>
      <c r="K284" s="1066">
        <v>1.3000000000000043</v>
      </c>
      <c r="L284" s="1066">
        <v>1</v>
      </c>
      <c r="M284" s="1067">
        <v>1.1499999999999999</v>
      </c>
      <c r="N284" s="1068">
        <v>0.04</v>
      </c>
      <c r="O284" s="1068">
        <v>0.1</v>
      </c>
      <c r="P284" s="1067">
        <v>1.29</v>
      </c>
      <c r="Q284" s="1067">
        <v>1.08</v>
      </c>
      <c r="R284" s="1069">
        <v>12.5</v>
      </c>
      <c r="S284" s="1069">
        <v>0</v>
      </c>
      <c r="T284" s="1069">
        <v>0</v>
      </c>
      <c r="U284" s="1069">
        <v>0</v>
      </c>
      <c r="V284" s="1069">
        <v>0</v>
      </c>
      <c r="W284" s="1068">
        <v>0</v>
      </c>
      <c r="X284" s="1070">
        <v>0</v>
      </c>
      <c r="Y284" s="1083" t="s">
        <v>1210</v>
      </c>
      <c r="Z284" s="1084">
        <v>1.2</v>
      </c>
      <c r="AA284" s="1085" t="s">
        <v>41</v>
      </c>
      <c r="AB284" s="1086">
        <v>1.2</v>
      </c>
      <c r="AC284" s="1087">
        <v>1.3000000000000043</v>
      </c>
      <c r="AD284" s="1088">
        <v>0.04</v>
      </c>
      <c r="AE284" s="1088">
        <v>0.15</v>
      </c>
      <c r="AF284" s="1089">
        <v>1.49</v>
      </c>
      <c r="AG284" s="1089">
        <v>2.2000000000000002</v>
      </c>
      <c r="AH284" s="1088">
        <v>0.92</v>
      </c>
      <c r="AI284" s="1090">
        <v>3.02</v>
      </c>
      <c r="AJ284" s="1090">
        <v>0</v>
      </c>
      <c r="AK284" s="1090">
        <v>0</v>
      </c>
      <c r="AL284" s="1090">
        <v>0</v>
      </c>
      <c r="AM284" s="1090">
        <v>0</v>
      </c>
      <c r="AN284" s="1088">
        <v>0</v>
      </c>
      <c r="AO284" s="1091">
        <v>0</v>
      </c>
      <c r="AP284" s="1242" t="s">
        <v>1189</v>
      </c>
      <c r="AQ284" s="1244">
        <v>0</v>
      </c>
      <c r="AR284" s="1103">
        <v>0.4</v>
      </c>
      <c r="AS284" s="1104"/>
      <c r="AT284" s="1104"/>
      <c r="AU284" s="1105">
        <v>8.974942456962852</v>
      </c>
      <c r="AV284" s="1084">
        <v>1.4</v>
      </c>
      <c r="AW284" s="1085" t="s">
        <v>41</v>
      </c>
      <c r="AX284" s="1086">
        <v>1.4</v>
      </c>
      <c r="AY284" s="1068">
        <v>7.5749424569628516</v>
      </c>
      <c r="AZ284" s="1106">
        <v>0.1</v>
      </c>
      <c r="BA284" s="1106"/>
      <c r="BB284" s="1068">
        <v>1.08</v>
      </c>
      <c r="BC284" s="1067">
        <v>1.53</v>
      </c>
      <c r="BD284" s="1107">
        <v>0</v>
      </c>
      <c r="BE284" s="1107"/>
      <c r="BF284" s="1107">
        <v>15.52</v>
      </c>
      <c r="BG284" s="1107">
        <v>1.37</v>
      </c>
      <c r="BH284" s="1069">
        <v>1.4900000000000042</v>
      </c>
      <c r="BI284" s="1069">
        <v>0</v>
      </c>
      <c r="BJ284" s="1069">
        <v>2.92</v>
      </c>
      <c r="BK284" s="1069">
        <v>0</v>
      </c>
      <c r="BL284" s="1108">
        <v>9.6999999999999993</v>
      </c>
      <c r="BM284" s="421"/>
      <c r="BN284" s="422" t="s">
        <v>1189</v>
      </c>
      <c r="BO284" s="423" t="s">
        <v>1210</v>
      </c>
      <c r="BP284" s="424">
        <v>0.4</v>
      </c>
      <c r="BQ284" s="865" t="s">
        <v>305</v>
      </c>
      <c r="BR284" s="424">
        <v>8.974942456962852</v>
      </c>
      <c r="BS284" s="425">
        <v>1.3000000000000043</v>
      </c>
      <c r="BT284" s="425">
        <v>1</v>
      </c>
      <c r="BU284" s="426"/>
    </row>
    <row r="285" spans="1:73" ht="14.25">
      <c r="A285" s="1242" t="s">
        <v>1190</v>
      </c>
      <c r="B285" s="1243"/>
      <c r="C285" s="1244"/>
      <c r="D285" s="1061">
        <v>0.6</v>
      </c>
      <c r="E285" s="1062"/>
      <c r="F285" s="1063"/>
      <c r="G285" s="1064" t="s">
        <v>306</v>
      </c>
      <c r="H285" s="1065">
        <v>39.000000000045084</v>
      </c>
      <c r="I285" s="1065">
        <v>1</v>
      </c>
      <c r="J285" s="1065">
        <v>39.000000000045084</v>
      </c>
      <c r="K285" s="1066">
        <v>1.2199999999999989</v>
      </c>
      <c r="L285" s="1066">
        <v>1.0050000000000026</v>
      </c>
      <c r="M285" s="1067">
        <v>1.1100000000000001</v>
      </c>
      <c r="N285" s="1068">
        <v>0.06</v>
      </c>
      <c r="O285" s="1068">
        <v>0.12</v>
      </c>
      <c r="P285" s="1067">
        <v>1.29</v>
      </c>
      <c r="Q285" s="1067">
        <v>1.3199999999999998</v>
      </c>
      <c r="R285" s="1069">
        <v>66.41</v>
      </c>
      <c r="S285" s="1069">
        <v>0</v>
      </c>
      <c r="T285" s="1069">
        <v>0</v>
      </c>
      <c r="U285" s="1069">
        <v>0</v>
      </c>
      <c r="V285" s="1069">
        <v>0</v>
      </c>
      <c r="W285" s="1068">
        <v>0</v>
      </c>
      <c r="X285" s="1070">
        <v>0</v>
      </c>
      <c r="Y285" s="1083" t="s">
        <v>1211</v>
      </c>
      <c r="Z285" s="1084">
        <v>1.2</v>
      </c>
      <c r="AA285" s="1085" t="s">
        <v>41</v>
      </c>
      <c r="AB285" s="1086">
        <v>1.2</v>
      </c>
      <c r="AC285" s="1087">
        <v>1.2199999999999989</v>
      </c>
      <c r="AD285" s="1088">
        <v>0.06</v>
      </c>
      <c r="AE285" s="1088">
        <v>0.15</v>
      </c>
      <c r="AF285" s="1089">
        <v>1.43</v>
      </c>
      <c r="AG285" s="1089">
        <v>2.2000000000000002</v>
      </c>
      <c r="AH285" s="1088">
        <v>0.68</v>
      </c>
      <c r="AI285" s="1090">
        <v>2.14</v>
      </c>
      <c r="AJ285" s="1090">
        <v>0</v>
      </c>
      <c r="AK285" s="1090">
        <v>0</v>
      </c>
      <c r="AL285" s="1090">
        <v>0</v>
      </c>
      <c r="AM285" s="1090">
        <v>0</v>
      </c>
      <c r="AN285" s="1088">
        <v>0</v>
      </c>
      <c r="AO285" s="1091">
        <v>0</v>
      </c>
      <c r="AP285" s="1242" t="s">
        <v>1190</v>
      </c>
      <c r="AQ285" s="1244">
        <v>0</v>
      </c>
      <c r="AR285" s="1103">
        <v>0.6</v>
      </c>
      <c r="AS285" s="1104"/>
      <c r="AT285" s="1104"/>
      <c r="AU285" s="1105">
        <v>39.000000000045084</v>
      </c>
      <c r="AV285" s="1084">
        <v>1.4</v>
      </c>
      <c r="AW285" s="1085" t="s">
        <v>41</v>
      </c>
      <c r="AX285" s="1086">
        <v>1.4</v>
      </c>
      <c r="AY285" s="1068">
        <v>37.600000000045085</v>
      </c>
      <c r="AZ285" s="1106">
        <v>0.12</v>
      </c>
      <c r="BA285" s="1106"/>
      <c r="BB285" s="1068">
        <v>1.3199999999999998</v>
      </c>
      <c r="BC285" s="1067">
        <v>11.9</v>
      </c>
      <c r="BD285" s="1107">
        <v>0</v>
      </c>
      <c r="BE285" s="1107"/>
      <c r="BF285" s="1107">
        <v>68.55</v>
      </c>
      <c r="BG285" s="1107">
        <v>15.31</v>
      </c>
      <c r="BH285" s="1069">
        <v>1.4299999999999988</v>
      </c>
      <c r="BI285" s="1069">
        <v>0</v>
      </c>
      <c r="BJ285" s="1069">
        <v>2.8</v>
      </c>
      <c r="BK285" s="1069">
        <v>0</v>
      </c>
      <c r="BL285" s="1108">
        <v>38.54</v>
      </c>
      <c r="BM285" s="421"/>
      <c r="BN285" s="422" t="s">
        <v>1190</v>
      </c>
      <c r="BO285" s="423" t="s">
        <v>1211</v>
      </c>
      <c r="BP285" s="424">
        <v>0.6</v>
      </c>
      <c r="BQ285" s="865" t="s">
        <v>306</v>
      </c>
      <c r="BR285" s="424">
        <v>39.000000000045084</v>
      </c>
      <c r="BS285" s="425">
        <v>1.2199999999999989</v>
      </c>
      <c r="BT285" s="425">
        <v>1.0050000000000026</v>
      </c>
      <c r="BU285" s="426"/>
    </row>
    <row r="286" spans="1:73" ht="14.25">
      <c r="A286" s="1242" t="s">
        <v>1191</v>
      </c>
      <c r="B286" s="1243"/>
      <c r="C286" s="1244"/>
      <c r="D286" s="1061">
        <v>0.6</v>
      </c>
      <c r="E286" s="1062"/>
      <c r="F286" s="1063"/>
      <c r="G286" s="1064" t="s">
        <v>306</v>
      </c>
      <c r="H286" s="1065">
        <v>38.999999999770928</v>
      </c>
      <c r="I286" s="1065">
        <v>1</v>
      </c>
      <c r="J286" s="1065">
        <v>38.999999999770928</v>
      </c>
      <c r="K286" s="1066">
        <v>1.0050000000000026</v>
      </c>
      <c r="L286" s="1066">
        <v>1</v>
      </c>
      <c r="M286" s="1067">
        <v>1</v>
      </c>
      <c r="N286" s="1068">
        <v>0.06</v>
      </c>
      <c r="O286" s="1068">
        <v>0.12</v>
      </c>
      <c r="P286" s="1067">
        <v>1.1800000000000002</v>
      </c>
      <c r="Q286" s="1067">
        <v>1.3199999999999998</v>
      </c>
      <c r="R286" s="1069">
        <v>60.75</v>
      </c>
      <c r="S286" s="1069">
        <v>0</v>
      </c>
      <c r="T286" s="1069">
        <v>0</v>
      </c>
      <c r="U286" s="1069">
        <v>0</v>
      </c>
      <c r="V286" s="1069">
        <v>0</v>
      </c>
      <c r="W286" s="1068">
        <v>0</v>
      </c>
      <c r="X286" s="1070">
        <v>0</v>
      </c>
      <c r="Y286" s="1083" t="s">
        <v>1212</v>
      </c>
      <c r="Z286" s="1084">
        <v>1.2</v>
      </c>
      <c r="AA286" s="1085" t="s">
        <v>41</v>
      </c>
      <c r="AB286" s="1086">
        <v>1.2</v>
      </c>
      <c r="AC286" s="1087">
        <v>1.0050000000000026</v>
      </c>
      <c r="AD286" s="1088">
        <v>0.06</v>
      </c>
      <c r="AE286" s="1088">
        <v>0.15</v>
      </c>
      <c r="AF286" s="1089">
        <v>1.22</v>
      </c>
      <c r="AG286" s="1089">
        <v>2.2000000000000002</v>
      </c>
      <c r="AH286" s="1088">
        <v>0.68</v>
      </c>
      <c r="AI286" s="1090">
        <v>1.83</v>
      </c>
      <c r="AJ286" s="1090">
        <v>0</v>
      </c>
      <c r="AK286" s="1090">
        <v>0</v>
      </c>
      <c r="AL286" s="1090">
        <v>0</v>
      </c>
      <c r="AM286" s="1090">
        <v>0</v>
      </c>
      <c r="AN286" s="1088">
        <v>0</v>
      </c>
      <c r="AO286" s="1091">
        <v>0</v>
      </c>
      <c r="AP286" s="1242" t="s">
        <v>1191</v>
      </c>
      <c r="AQ286" s="1244">
        <v>0</v>
      </c>
      <c r="AR286" s="1103">
        <v>0.6</v>
      </c>
      <c r="AS286" s="1104"/>
      <c r="AT286" s="1104"/>
      <c r="AU286" s="1105">
        <v>38.999999999770928</v>
      </c>
      <c r="AV286" s="1084">
        <v>1.4</v>
      </c>
      <c r="AW286" s="1085" t="s">
        <v>41</v>
      </c>
      <c r="AX286" s="1086">
        <v>1.4</v>
      </c>
      <c r="AY286" s="1068">
        <v>37.59999999977093</v>
      </c>
      <c r="AZ286" s="1106">
        <v>0.12</v>
      </c>
      <c r="BA286" s="1106"/>
      <c r="BB286" s="1068">
        <v>1.3199999999999998</v>
      </c>
      <c r="BC286" s="1067">
        <v>11.9</v>
      </c>
      <c r="BD286" s="1107">
        <v>0</v>
      </c>
      <c r="BE286" s="1107"/>
      <c r="BF286" s="1107">
        <v>62.58</v>
      </c>
      <c r="BG286" s="1107">
        <v>15.31</v>
      </c>
      <c r="BH286" s="1069">
        <v>1.2150000000000025</v>
      </c>
      <c r="BI286" s="1069">
        <v>0</v>
      </c>
      <c r="BJ286" s="1069">
        <v>2.38</v>
      </c>
      <c r="BK286" s="1069">
        <v>0</v>
      </c>
      <c r="BL286" s="1108">
        <v>32.99</v>
      </c>
      <c r="BM286" s="421"/>
      <c r="BN286" s="422" t="s">
        <v>1191</v>
      </c>
      <c r="BO286" s="423" t="s">
        <v>1212</v>
      </c>
      <c r="BP286" s="424">
        <v>0.6</v>
      </c>
      <c r="BQ286" s="865" t="s">
        <v>306</v>
      </c>
      <c r="BR286" s="424">
        <v>38.999999999770928</v>
      </c>
      <c r="BS286" s="425">
        <v>1.0050000000000026</v>
      </c>
      <c r="BT286" s="425">
        <v>1</v>
      </c>
      <c r="BU286" s="426"/>
    </row>
    <row r="287" spans="1:73" ht="14.25">
      <c r="A287" s="1242" t="s">
        <v>1192</v>
      </c>
      <c r="B287" s="1243"/>
      <c r="C287" s="1244"/>
      <c r="D287" s="1061">
        <v>0.6</v>
      </c>
      <c r="E287" s="1062"/>
      <c r="F287" s="1063"/>
      <c r="G287" s="1064" t="s">
        <v>306</v>
      </c>
      <c r="H287" s="1065">
        <v>15.999999999869075</v>
      </c>
      <c r="I287" s="1065">
        <v>1</v>
      </c>
      <c r="J287" s="1065">
        <v>15.999999999869075</v>
      </c>
      <c r="K287" s="1066">
        <v>1</v>
      </c>
      <c r="L287" s="1066">
        <v>1</v>
      </c>
      <c r="M287" s="1067">
        <v>1</v>
      </c>
      <c r="N287" s="1068">
        <v>0.06</v>
      </c>
      <c r="O287" s="1068">
        <v>0.12</v>
      </c>
      <c r="P287" s="1067">
        <v>1.1800000000000002</v>
      </c>
      <c r="Q287" s="1067">
        <v>1.3199999999999998</v>
      </c>
      <c r="R287" s="1069">
        <v>24.92</v>
      </c>
      <c r="S287" s="1069">
        <v>0</v>
      </c>
      <c r="T287" s="1069">
        <v>0</v>
      </c>
      <c r="U287" s="1069">
        <v>0</v>
      </c>
      <c r="V287" s="1069">
        <v>0</v>
      </c>
      <c r="W287" s="1068">
        <v>0</v>
      </c>
      <c r="X287" s="1070">
        <v>0</v>
      </c>
      <c r="Y287" s="1083" t="s">
        <v>1213</v>
      </c>
      <c r="Z287" s="1084">
        <v>1.2</v>
      </c>
      <c r="AA287" s="1085" t="s">
        <v>41</v>
      </c>
      <c r="AB287" s="1086">
        <v>1.2</v>
      </c>
      <c r="AC287" s="1087">
        <v>1</v>
      </c>
      <c r="AD287" s="1088">
        <v>0.06</v>
      </c>
      <c r="AE287" s="1088">
        <v>0.15</v>
      </c>
      <c r="AF287" s="1089">
        <v>1.21</v>
      </c>
      <c r="AG287" s="1089">
        <v>2.2000000000000002</v>
      </c>
      <c r="AH287" s="1088">
        <v>0.68</v>
      </c>
      <c r="AI287" s="1090">
        <v>1.81</v>
      </c>
      <c r="AJ287" s="1090">
        <v>0</v>
      </c>
      <c r="AK287" s="1090">
        <v>0</v>
      </c>
      <c r="AL287" s="1090">
        <v>0</v>
      </c>
      <c r="AM287" s="1090">
        <v>0</v>
      </c>
      <c r="AN287" s="1088">
        <v>0</v>
      </c>
      <c r="AO287" s="1091">
        <v>0</v>
      </c>
      <c r="AP287" s="1242" t="s">
        <v>1192</v>
      </c>
      <c r="AQ287" s="1244">
        <v>0</v>
      </c>
      <c r="AR287" s="1103">
        <v>0.6</v>
      </c>
      <c r="AS287" s="1104"/>
      <c r="AT287" s="1104"/>
      <c r="AU287" s="1105">
        <v>15.999999999869075</v>
      </c>
      <c r="AV287" s="1084">
        <v>1.4</v>
      </c>
      <c r="AW287" s="1085" t="s">
        <v>41</v>
      </c>
      <c r="AX287" s="1086">
        <v>1.4</v>
      </c>
      <c r="AY287" s="1068">
        <v>14.599999999869075</v>
      </c>
      <c r="AZ287" s="1106">
        <v>0.12</v>
      </c>
      <c r="BA287" s="1106"/>
      <c r="BB287" s="1068">
        <v>1.3199999999999998</v>
      </c>
      <c r="BC287" s="1067">
        <v>4.62</v>
      </c>
      <c r="BD287" s="1107">
        <v>0</v>
      </c>
      <c r="BE287" s="1107"/>
      <c r="BF287" s="1107">
        <v>26.73</v>
      </c>
      <c r="BG287" s="1107">
        <v>5.94</v>
      </c>
      <c r="BH287" s="1069">
        <v>1.21</v>
      </c>
      <c r="BI287" s="1069">
        <v>0</v>
      </c>
      <c r="BJ287" s="1069">
        <v>2.37</v>
      </c>
      <c r="BK287" s="1069">
        <v>0</v>
      </c>
      <c r="BL287" s="1108">
        <v>13.8</v>
      </c>
      <c r="BM287" s="421"/>
      <c r="BN287" s="422" t="s">
        <v>1192</v>
      </c>
      <c r="BO287" s="423" t="s">
        <v>1213</v>
      </c>
      <c r="BP287" s="424">
        <v>0.6</v>
      </c>
      <c r="BQ287" s="865" t="s">
        <v>306</v>
      </c>
      <c r="BR287" s="424">
        <v>15.999999999869075</v>
      </c>
      <c r="BS287" s="425">
        <v>1</v>
      </c>
      <c r="BT287" s="425">
        <v>1</v>
      </c>
      <c r="BU287" s="426"/>
    </row>
    <row r="288" spans="1:73" ht="14.25">
      <c r="A288" s="1240"/>
      <c r="B288" s="1241"/>
      <c r="C288" s="1241"/>
      <c r="D288" s="866"/>
      <c r="E288" s="866"/>
      <c r="F288" s="866"/>
      <c r="G288" s="867"/>
      <c r="H288" s="868"/>
      <c r="I288" s="868"/>
      <c r="J288" s="868"/>
      <c r="K288" s="869"/>
      <c r="L288" s="869"/>
      <c r="M288" s="870"/>
      <c r="N288" s="871"/>
      <c r="O288" s="871"/>
      <c r="P288" s="870"/>
      <c r="Q288" s="870"/>
      <c r="R288" s="872"/>
      <c r="S288" s="872"/>
      <c r="T288" s="872"/>
      <c r="U288" s="872"/>
      <c r="V288" s="872"/>
      <c r="W288" s="871"/>
      <c r="X288" s="1071"/>
      <c r="Y288" s="987"/>
      <c r="Z288" s="873"/>
      <c r="AA288" s="874"/>
      <c r="AB288" s="873"/>
      <c r="AC288" s="875"/>
      <c r="AD288" s="874"/>
      <c r="AE288" s="874"/>
      <c r="AF288" s="876"/>
      <c r="AG288" s="876"/>
      <c r="AH288" s="874"/>
      <c r="AI288" s="877"/>
      <c r="AJ288" s="877"/>
      <c r="AK288" s="877"/>
      <c r="AL288" s="877"/>
      <c r="AM288" s="877"/>
      <c r="AN288" s="874"/>
      <c r="AO288" s="1092"/>
      <c r="AP288" s="1240"/>
      <c r="AQ288" s="1241"/>
      <c r="AR288" s="878"/>
      <c r="AS288" s="878"/>
      <c r="AT288" s="878"/>
      <c r="AU288" s="879"/>
      <c r="AV288" s="873"/>
      <c r="AW288" s="874"/>
      <c r="AX288" s="873"/>
      <c r="AY288" s="871"/>
      <c r="AZ288" s="880"/>
      <c r="BA288" s="880"/>
      <c r="BB288" s="871"/>
      <c r="BC288" s="870"/>
      <c r="BD288" s="870"/>
      <c r="BE288" s="870"/>
      <c r="BF288" s="870"/>
      <c r="BG288" s="870"/>
      <c r="BH288" s="872"/>
      <c r="BI288" s="872"/>
      <c r="BJ288" s="872"/>
      <c r="BK288" s="872"/>
      <c r="BL288" s="1109"/>
      <c r="BM288" s="881"/>
      <c r="BN288" s="882"/>
      <c r="BO288" s="883"/>
      <c r="BP288" s="884"/>
      <c r="BQ288" s="884"/>
      <c r="BR288" s="884"/>
      <c r="BS288" s="885"/>
      <c r="BT288" s="885"/>
      <c r="BU288" s="886"/>
    </row>
    <row r="289" spans="1:73" ht="14.25">
      <c r="A289" s="907" t="s">
        <v>899</v>
      </c>
      <c r="B289" s="387"/>
      <c r="C289" s="389"/>
      <c r="D289" s="389"/>
      <c r="E289" s="389"/>
      <c r="F289" s="389"/>
      <c r="G289" s="389"/>
      <c r="H289" s="389"/>
      <c r="I289" s="389"/>
      <c r="J289" s="389"/>
      <c r="K289" s="389"/>
      <c r="L289" s="389"/>
      <c r="M289" s="389"/>
      <c r="N289" s="389"/>
      <c r="O289" s="389"/>
      <c r="P289" s="389"/>
      <c r="Q289" s="389"/>
      <c r="R289" s="389"/>
      <c r="S289" s="389"/>
      <c r="T289" s="389"/>
      <c r="U289" s="389"/>
      <c r="V289" s="389"/>
      <c r="W289" s="389"/>
      <c r="X289" s="1058"/>
      <c r="Y289" s="807" t="s">
        <v>899</v>
      </c>
      <c r="Z289" s="405"/>
      <c r="AA289" s="405"/>
      <c r="AB289" s="405"/>
      <c r="AC289" s="406"/>
      <c r="AD289" s="407"/>
      <c r="AE289" s="407"/>
      <c r="AF289" s="406"/>
      <c r="AG289" s="406"/>
      <c r="AH289" s="406"/>
      <c r="AI289" s="409"/>
      <c r="AJ289" s="409"/>
      <c r="AK289" s="409"/>
      <c r="AL289" s="409"/>
      <c r="AM289" s="409"/>
      <c r="AN289" s="407"/>
      <c r="AO289" s="1082"/>
      <c r="AP289" s="807" t="s">
        <v>899</v>
      </c>
      <c r="AQ289" s="413"/>
      <c r="AR289" s="405"/>
      <c r="AS289" s="405"/>
      <c r="AT289" s="405"/>
      <c r="AU289" s="408"/>
      <c r="AV289" s="405"/>
      <c r="AW289" s="405"/>
      <c r="AX289" s="405"/>
      <c r="AY289" s="407"/>
      <c r="AZ289" s="407"/>
      <c r="BA289" s="407"/>
      <c r="BB289" s="407"/>
      <c r="BC289" s="406"/>
      <c r="BD289" s="406"/>
      <c r="BE289" s="406"/>
      <c r="BF289" s="406"/>
      <c r="BG289" s="406"/>
      <c r="BH289" s="406"/>
      <c r="BI289" s="406"/>
      <c r="BJ289" s="406"/>
      <c r="BK289" s="406"/>
      <c r="BL289" s="1102"/>
      <c r="BM289" s="421"/>
      <c r="BN289" s="911"/>
      <c r="BO289" s="912"/>
      <c r="BP289" s="912"/>
      <c r="BQ289" s="912"/>
      <c r="BR289" s="912"/>
      <c r="BS289" s="912"/>
      <c r="BT289" s="912"/>
      <c r="BU289" s="913"/>
    </row>
    <row r="290" spans="1:73" ht="14.25">
      <c r="A290" s="1245"/>
      <c r="B290" s="1246"/>
      <c r="C290" s="1246"/>
      <c r="D290" s="887"/>
      <c r="E290" s="887"/>
      <c r="F290" s="887"/>
      <c r="G290" s="888"/>
      <c r="H290" s="889"/>
      <c r="I290" s="889"/>
      <c r="J290" s="889"/>
      <c r="K290" s="890"/>
      <c r="L290" s="890"/>
      <c r="M290" s="891"/>
      <c r="N290" s="892"/>
      <c r="O290" s="892"/>
      <c r="P290" s="891"/>
      <c r="Q290" s="891"/>
      <c r="R290" s="893"/>
      <c r="S290" s="893"/>
      <c r="T290" s="893"/>
      <c r="U290" s="893"/>
      <c r="V290" s="893"/>
      <c r="W290" s="892"/>
      <c r="X290" s="1072"/>
      <c r="Y290" s="989"/>
      <c r="Z290" s="894"/>
      <c r="AA290" s="895"/>
      <c r="AB290" s="894"/>
      <c r="AC290" s="896"/>
      <c r="AD290" s="895"/>
      <c r="AE290" s="895"/>
      <c r="AF290" s="897"/>
      <c r="AG290" s="897"/>
      <c r="AH290" s="895"/>
      <c r="AI290" s="898"/>
      <c r="AJ290" s="898"/>
      <c r="AK290" s="898"/>
      <c r="AL290" s="898"/>
      <c r="AM290" s="898"/>
      <c r="AN290" s="895"/>
      <c r="AO290" s="1093"/>
      <c r="AP290" s="1245"/>
      <c r="AQ290" s="1246"/>
      <c r="AR290" s="899"/>
      <c r="AS290" s="899"/>
      <c r="AT290" s="899"/>
      <c r="AU290" s="900"/>
      <c r="AV290" s="894"/>
      <c r="AW290" s="895"/>
      <c r="AX290" s="894"/>
      <c r="AY290" s="892"/>
      <c r="AZ290" s="901"/>
      <c r="BA290" s="901"/>
      <c r="BB290" s="892"/>
      <c r="BC290" s="891"/>
      <c r="BD290" s="891"/>
      <c r="BE290" s="891"/>
      <c r="BF290" s="891"/>
      <c r="BG290" s="891"/>
      <c r="BH290" s="893"/>
      <c r="BI290" s="893"/>
      <c r="BJ290" s="893"/>
      <c r="BK290" s="893"/>
      <c r="BL290" s="1110"/>
      <c r="BM290" s="881"/>
      <c r="BN290" s="902"/>
      <c r="BO290" s="903"/>
      <c r="BP290" s="904"/>
      <c r="BQ290" s="904"/>
      <c r="BR290" s="904"/>
      <c r="BS290" s="905"/>
      <c r="BT290" s="905"/>
      <c r="BU290" s="906"/>
    </row>
    <row r="291" spans="1:73" ht="14.25">
      <c r="A291" s="1242" t="s">
        <v>1214</v>
      </c>
      <c r="B291" s="1243"/>
      <c r="C291" s="1244"/>
      <c r="D291" s="1061">
        <v>0.4</v>
      </c>
      <c r="E291" s="1062"/>
      <c r="F291" s="1063"/>
      <c r="G291" s="1064" t="s">
        <v>305</v>
      </c>
      <c r="H291" s="1065">
        <v>36.999999999900261</v>
      </c>
      <c r="I291" s="1065">
        <v>1</v>
      </c>
      <c r="J291" s="1065">
        <v>36.999999999900261</v>
      </c>
      <c r="K291" s="1066">
        <v>1.6969282629824676</v>
      </c>
      <c r="L291" s="1066">
        <v>1.1467849663735663</v>
      </c>
      <c r="M291" s="1067">
        <v>1.42</v>
      </c>
      <c r="N291" s="1068">
        <v>0.04</v>
      </c>
      <c r="O291" s="1068">
        <v>0.1</v>
      </c>
      <c r="P291" s="1067">
        <v>1.56</v>
      </c>
      <c r="Q291" s="1067">
        <v>1.08</v>
      </c>
      <c r="R291" s="1069">
        <v>0</v>
      </c>
      <c r="S291" s="1069">
        <v>59.94</v>
      </c>
      <c r="T291" s="1069">
        <v>2.4</v>
      </c>
      <c r="U291" s="1069">
        <v>0</v>
      </c>
      <c r="V291" s="1069">
        <v>0</v>
      </c>
      <c r="W291" s="1068">
        <v>152.44</v>
      </c>
      <c r="X291" s="1070">
        <v>0</v>
      </c>
      <c r="Y291" s="1083" t="s">
        <v>1219</v>
      </c>
      <c r="Z291" s="1084">
        <v>1.2</v>
      </c>
      <c r="AA291" s="1085" t="s">
        <v>41</v>
      </c>
      <c r="AB291" s="1086">
        <v>1.2</v>
      </c>
      <c r="AC291" s="1087">
        <v>1.6969282629824676</v>
      </c>
      <c r="AD291" s="1088">
        <v>0.04</v>
      </c>
      <c r="AE291" s="1088">
        <v>0.15</v>
      </c>
      <c r="AF291" s="1089">
        <v>1.89</v>
      </c>
      <c r="AG291" s="1089">
        <v>2.2000000000000002</v>
      </c>
      <c r="AH291" s="1088">
        <v>0.92</v>
      </c>
      <c r="AI291" s="1090">
        <v>0</v>
      </c>
      <c r="AJ291" s="1090">
        <v>3.04</v>
      </c>
      <c r="AK291" s="1090">
        <v>0.79</v>
      </c>
      <c r="AL291" s="1090">
        <v>0</v>
      </c>
      <c r="AM291" s="1090">
        <v>0</v>
      </c>
      <c r="AN291" s="1088">
        <v>17.59</v>
      </c>
      <c r="AO291" s="1091">
        <v>0</v>
      </c>
      <c r="AP291" s="1242" t="s">
        <v>1214</v>
      </c>
      <c r="AQ291" s="1244">
        <v>0</v>
      </c>
      <c r="AR291" s="1103">
        <v>0.4</v>
      </c>
      <c r="AS291" s="1104"/>
      <c r="AT291" s="1104"/>
      <c r="AU291" s="1105">
        <v>36.999999999900261</v>
      </c>
      <c r="AV291" s="1084">
        <v>1.4</v>
      </c>
      <c r="AW291" s="1085" t="s">
        <v>41</v>
      </c>
      <c r="AX291" s="1086">
        <v>1.4</v>
      </c>
      <c r="AY291" s="1068">
        <v>35.599999999900263</v>
      </c>
      <c r="AZ291" s="1106">
        <v>0.1</v>
      </c>
      <c r="BA291" s="1106"/>
      <c r="BB291" s="1068">
        <v>1.08</v>
      </c>
      <c r="BC291" s="1067">
        <v>7.2</v>
      </c>
      <c r="BD291" s="1107">
        <v>0</v>
      </c>
      <c r="BE291" s="1107"/>
      <c r="BF291" s="1107">
        <v>66.17</v>
      </c>
      <c r="BG291" s="1107">
        <v>6.44</v>
      </c>
      <c r="BH291" s="1069">
        <v>1.8869282629824675</v>
      </c>
      <c r="BI291" s="1069">
        <v>0</v>
      </c>
      <c r="BJ291" s="1069">
        <v>3.7</v>
      </c>
      <c r="BK291" s="1069">
        <v>0</v>
      </c>
      <c r="BL291" s="1108">
        <v>48.83</v>
      </c>
      <c r="BM291" s="421"/>
      <c r="BN291" s="422" t="s">
        <v>1214</v>
      </c>
      <c r="BO291" s="423" t="s">
        <v>1219</v>
      </c>
      <c r="BP291" s="424">
        <v>0.4</v>
      </c>
      <c r="BQ291" s="865" t="s">
        <v>305</v>
      </c>
      <c r="BR291" s="424">
        <v>36.999999999900261</v>
      </c>
      <c r="BS291" s="425">
        <v>1.6969282629824676</v>
      </c>
      <c r="BT291" s="425">
        <v>1.1467849663735663</v>
      </c>
      <c r="BU291" s="426"/>
    </row>
    <row r="292" spans="1:73" ht="14.25">
      <c r="A292" s="1242" t="s">
        <v>1215</v>
      </c>
      <c r="B292" s="1243"/>
      <c r="C292" s="1244"/>
      <c r="D292" s="1061">
        <v>0.4</v>
      </c>
      <c r="E292" s="1062"/>
      <c r="F292" s="1063"/>
      <c r="G292" s="1064" t="s">
        <v>305</v>
      </c>
      <c r="H292" s="1065">
        <v>36.999999999875847</v>
      </c>
      <c r="I292" s="1065">
        <v>1</v>
      </c>
      <c r="J292" s="1065">
        <v>36.999999999875847</v>
      </c>
      <c r="K292" s="1066">
        <v>1.1467849663735663</v>
      </c>
      <c r="L292" s="1066">
        <v>0.92014243076844338</v>
      </c>
      <c r="M292" s="1067">
        <v>1.03</v>
      </c>
      <c r="N292" s="1068">
        <v>0.04</v>
      </c>
      <c r="O292" s="1068">
        <v>0.1</v>
      </c>
      <c r="P292" s="1067">
        <v>1.1700000000000002</v>
      </c>
      <c r="Q292" s="1067">
        <v>1.08</v>
      </c>
      <c r="R292" s="1069">
        <v>46.75</v>
      </c>
      <c r="S292" s="1069">
        <v>0</v>
      </c>
      <c r="T292" s="1069">
        <v>0</v>
      </c>
      <c r="U292" s="1069">
        <v>0</v>
      </c>
      <c r="V292" s="1069">
        <v>0</v>
      </c>
      <c r="W292" s="1068">
        <v>0</v>
      </c>
      <c r="X292" s="1070">
        <v>0</v>
      </c>
      <c r="Y292" s="1083" t="s">
        <v>1220</v>
      </c>
      <c r="Z292" s="1084">
        <v>1.2</v>
      </c>
      <c r="AA292" s="1085" t="s">
        <v>41</v>
      </c>
      <c r="AB292" s="1086">
        <v>1.2</v>
      </c>
      <c r="AC292" s="1087">
        <v>1.1467849663735663</v>
      </c>
      <c r="AD292" s="1088">
        <v>0.04</v>
      </c>
      <c r="AE292" s="1088">
        <v>0.15</v>
      </c>
      <c r="AF292" s="1089">
        <v>1.34</v>
      </c>
      <c r="AG292" s="1089">
        <v>2.2000000000000002</v>
      </c>
      <c r="AH292" s="1088">
        <v>0.92</v>
      </c>
      <c r="AI292" s="1090">
        <v>2.71</v>
      </c>
      <c r="AJ292" s="1090">
        <v>0</v>
      </c>
      <c r="AK292" s="1090">
        <v>0</v>
      </c>
      <c r="AL292" s="1090">
        <v>0</v>
      </c>
      <c r="AM292" s="1090">
        <v>0</v>
      </c>
      <c r="AN292" s="1088">
        <v>0</v>
      </c>
      <c r="AO292" s="1091">
        <v>0</v>
      </c>
      <c r="AP292" s="1242" t="s">
        <v>1215</v>
      </c>
      <c r="AQ292" s="1244">
        <v>0</v>
      </c>
      <c r="AR292" s="1103">
        <v>0.4</v>
      </c>
      <c r="AS292" s="1104"/>
      <c r="AT292" s="1104"/>
      <c r="AU292" s="1105">
        <v>36.999999999875847</v>
      </c>
      <c r="AV292" s="1084">
        <v>1.4</v>
      </c>
      <c r="AW292" s="1085" t="s">
        <v>41</v>
      </c>
      <c r="AX292" s="1086">
        <v>1.4</v>
      </c>
      <c r="AY292" s="1068">
        <v>35.599999999875848</v>
      </c>
      <c r="AZ292" s="1106">
        <v>0.1</v>
      </c>
      <c r="BA292" s="1106"/>
      <c r="BB292" s="1068">
        <v>1.08</v>
      </c>
      <c r="BC292" s="1067">
        <v>7.2</v>
      </c>
      <c r="BD292" s="1107">
        <v>0</v>
      </c>
      <c r="BE292" s="1107"/>
      <c r="BF292" s="1107">
        <v>49.46</v>
      </c>
      <c r="BG292" s="1107">
        <v>6.44</v>
      </c>
      <c r="BH292" s="1069">
        <v>1.3367849663735663</v>
      </c>
      <c r="BI292" s="1069">
        <v>0</v>
      </c>
      <c r="BJ292" s="1069">
        <v>2.62</v>
      </c>
      <c r="BK292" s="1069">
        <v>0</v>
      </c>
      <c r="BL292" s="1108">
        <v>33.200000000000003</v>
      </c>
      <c r="BM292" s="421"/>
      <c r="BN292" s="422" t="s">
        <v>1215</v>
      </c>
      <c r="BO292" s="423" t="s">
        <v>1220</v>
      </c>
      <c r="BP292" s="424">
        <v>0.4</v>
      </c>
      <c r="BQ292" s="865" t="s">
        <v>305</v>
      </c>
      <c r="BR292" s="424">
        <v>36.999999999875847</v>
      </c>
      <c r="BS292" s="425">
        <v>1.1467849663735663</v>
      </c>
      <c r="BT292" s="425">
        <v>0.92014243076844338</v>
      </c>
      <c r="BU292" s="426"/>
    </row>
    <row r="293" spans="1:73" ht="14.25">
      <c r="A293" s="1242" t="s">
        <v>1216</v>
      </c>
      <c r="B293" s="1243"/>
      <c r="C293" s="1244"/>
      <c r="D293" s="1061">
        <v>0.4</v>
      </c>
      <c r="E293" s="1062"/>
      <c r="F293" s="1063"/>
      <c r="G293" s="1064" t="s">
        <v>305</v>
      </c>
      <c r="H293" s="1065">
        <v>33.000000000161968</v>
      </c>
      <c r="I293" s="1065">
        <v>1</v>
      </c>
      <c r="J293" s="1065">
        <v>33.000000000161968</v>
      </c>
      <c r="K293" s="1066">
        <v>1</v>
      </c>
      <c r="L293" s="1066">
        <v>1.0896641243967125</v>
      </c>
      <c r="M293" s="1067">
        <v>1.04</v>
      </c>
      <c r="N293" s="1068">
        <v>0.04</v>
      </c>
      <c r="O293" s="1068">
        <v>0.1</v>
      </c>
      <c r="P293" s="1067">
        <v>1.1800000000000002</v>
      </c>
      <c r="Q293" s="1067">
        <v>1.08</v>
      </c>
      <c r="R293" s="1069">
        <v>42.06</v>
      </c>
      <c r="S293" s="1069">
        <v>0</v>
      </c>
      <c r="T293" s="1069">
        <v>0</v>
      </c>
      <c r="U293" s="1069">
        <v>0</v>
      </c>
      <c r="V293" s="1069">
        <v>0</v>
      </c>
      <c r="W293" s="1068">
        <v>0</v>
      </c>
      <c r="X293" s="1070">
        <v>0</v>
      </c>
      <c r="Y293" s="1083" t="s">
        <v>1221</v>
      </c>
      <c r="Z293" s="1084">
        <v>1.2</v>
      </c>
      <c r="AA293" s="1085" t="s">
        <v>41</v>
      </c>
      <c r="AB293" s="1086">
        <v>1.2</v>
      </c>
      <c r="AC293" s="1087">
        <v>1</v>
      </c>
      <c r="AD293" s="1088">
        <v>0.04</v>
      </c>
      <c r="AE293" s="1088">
        <v>0.15</v>
      </c>
      <c r="AF293" s="1089">
        <v>1.19</v>
      </c>
      <c r="AG293" s="1089">
        <v>2.2000000000000002</v>
      </c>
      <c r="AH293" s="1088">
        <v>0.92</v>
      </c>
      <c r="AI293" s="1090">
        <v>2.41</v>
      </c>
      <c r="AJ293" s="1090">
        <v>0</v>
      </c>
      <c r="AK293" s="1090">
        <v>0</v>
      </c>
      <c r="AL293" s="1090">
        <v>0</v>
      </c>
      <c r="AM293" s="1090">
        <v>0</v>
      </c>
      <c r="AN293" s="1088">
        <v>0</v>
      </c>
      <c r="AO293" s="1091">
        <v>0</v>
      </c>
      <c r="AP293" s="1242" t="s">
        <v>1216</v>
      </c>
      <c r="AQ293" s="1244">
        <v>0</v>
      </c>
      <c r="AR293" s="1103">
        <v>0.4</v>
      </c>
      <c r="AS293" s="1104"/>
      <c r="AT293" s="1104"/>
      <c r="AU293" s="1105">
        <v>33.000000000161968</v>
      </c>
      <c r="AV293" s="1084">
        <v>1.4</v>
      </c>
      <c r="AW293" s="1085" t="s">
        <v>41</v>
      </c>
      <c r="AX293" s="1086">
        <v>1.4</v>
      </c>
      <c r="AY293" s="1068">
        <v>31.60000000016197</v>
      </c>
      <c r="AZ293" s="1106">
        <v>0.1</v>
      </c>
      <c r="BA293" s="1106"/>
      <c r="BB293" s="1068">
        <v>1.08</v>
      </c>
      <c r="BC293" s="1067">
        <v>6.39</v>
      </c>
      <c r="BD293" s="1107">
        <v>0</v>
      </c>
      <c r="BE293" s="1107"/>
      <c r="BF293" s="1107">
        <v>44.47</v>
      </c>
      <c r="BG293" s="1107">
        <v>5.72</v>
      </c>
      <c r="BH293" s="1069">
        <v>1.19</v>
      </c>
      <c r="BI293" s="1069">
        <v>0</v>
      </c>
      <c r="BJ293" s="1069">
        <v>2.33</v>
      </c>
      <c r="BK293" s="1069">
        <v>0</v>
      </c>
      <c r="BL293" s="1108">
        <v>30.03</v>
      </c>
      <c r="BM293" s="421"/>
      <c r="BN293" s="422" t="s">
        <v>1216</v>
      </c>
      <c r="BO293" s="423" t="s">
        <v>1221</v>
      </c>
      <c r="BP293" s="424">
        <v>0.4</v>
      </c>
      <c r="BQ293" s="865" t="s">
        <v>305</v>
      </c>
      <c r="BR293" s="424">
        <v>33.000000000161968</v>
      </c>
      <c r="BS293" s="425">
        <v>1</v>
      </c>
      <c r="BT293" s="425">
        <v>1.0896641243967125</v>
      </c>
      <c r="BU293" s="426"/>
    </row>
    <row r="294" spans="1:73" ht="14.25">
      <c r="A294" s="1242" t="s">
        <v>1217</v>
      </c>
      <c r="B294" s="1243"/>
      <c r="C294" s="1244"/>
      <c r="D294" s="1061">
        <v>0.4</v>
      </c>
      <c r="E294" s="1062"/>
      <c r="F294" s="1063"/>
      <c r="G294" s="1064" t="s">
        <v>305</v>
      </c>
      <c r="H294" s="1065">
        <v>33.000000000186382</v>
      </c>
      <c r="I294" s="1065">
        <v>1</v>
      </c>
      <c r="J294" s="1065">
        <v>33.000000000186382</v>
      </c>
      <c r="K294" s="1066">
        <v>1.0896641243967125</v>
      </c>
      <c r="L294" s="1066">
        <v>1</v>
      </c>
      <c r="M294" s="1067">
        <v>1.04</v>
      </c>
      <c r="N294" s="1068">
        <v>0.04</v>
      </c>
      <c r="O294" s="1068">
        <v>0.1</v>
      </c>
      <c r="P294" s="1067">
        <v>1.1800000000000002</v>
      </c>
      <c r="Q294" s="1067">
        <v>1.08</v>
      </c>
      <c r="R294" s="1069">
        <v>42.06</v>
      </c>
      <c r="S294" s="1069">
        <v>0</v>
      </c>
      <c r="T294" s="1069">
        <v>0</v>
      </c>
      <c r="U294" s="1069">
        <v>0</v>
      </c>
      <c r="V294" s="1069">
        <v>0</v>
      </c>
      <c r="W294" s="1068">
        <v>0</v>
      </c>
      <c r="X294" s="1070">
        <v>0</v>
      </c>
      <c r="Y294" s="1083" t="s">
        <v>1222</v>
      </c>
      <c r="Z294" s="1084">
        <v>1.2</v>
      </c>
      <c r="AA294" s="1085" t="s">
        <v>41</v>
      </c>
      <c r="AB294" s="1086">
        <v>1.2</v>
      </c>
      <c r="AC294" s="1087">
        <v>1.0896641243967125</v>
      </c>
      <c r="AD294" s="1088">
        <v>0.04</v>
      </c>
      <c r="AE294" s="1088">
        <v>0.15</v>
      </c>
      <c r="AF294" s="1089">
        <v>1.28</v>
      </c>
      <c r="AG294" s="1089">
        <v>2.2000000000000002</v>
      </c>
      <c r="AH294" s="1088">
        <v>0.92</v>
      </c>
      <c r="AI294" s="1090">
        <v>2.59</v>
      </c>
      <c r="AJ294" s="1090">
        <v>0</v>
      </c>
      <c r="AK294" s="1090">
        <v>0</v>
      </c>
      <c r="AL294" s="1090">
        <v>0</v>
      </c>
      <c r="AM294" s="1090">
        <v>0</v>
      </c>
      <c r="AN294" s="1088">
        <v>0</v>
      </c>
      <c r="AO294" s="1091">
        <v>0</v>
      </c>
      <c r="AP294" s="1242" t="s">
        <v>1217</v>
      </c>
      <c r="AQ294" s="1244">
        <v>0</v>
      </c>
      <c r="AR294" s="1103">
        <v>0.4</v>
      </c>
      <c r="AS294" s="1104"/>
      <c r="AT294" s="1104"/>
      <c r="AU294" s="1105">
        <v>33.000000000186382</v>
      </c>
      <c r="AV294" s="1084">
        <v>1.4</v>
      </c>
      <c r="AW294" s="1085" t="s">
        <v>41</v>
      </c>
      <c r="AX294" s="1086">
        <v>1.4</v>
      </c>
      <c r="AY294" s="1068">
        <v>31.600000000186384</v>
      </c>
      <c r="AZ294" s="1106">
        <v>0.1</v>
      </c>
      <c r="BA294" s="1106"/>
      <c r="BB294" s="1068">
        <v>1.08</v>
      </c>
      <c r="BC294" s="1067">
        <v>6.39</v>
      </c>
      <c r="BD294" s="1107">
        <v>0</v>
      </c>
      <c r="BE294" s="1107"/>
      <c r="BF294" s="1107">
        <v>44.650000000000006</v>
      </c>
      <c r="BG294" s="1107">
        <v>5.72</v>
      </c>
      <c r="BH294" s="1069">
        <v>1.2796641243967124</v>
      </c>
      <c r="BI294" s="1069">
        <v>0</v>
      </c>
      <c r="BJ294" s="1069">
        <v>2.5099999999999998</v>
      </c>
      <c r="BK294" s="1069">
        <v>0</v>
      </c>
      <c r="BL294" s="1108">
        <v>30.03</v>
      </c>
      <c r="BM294" s="421"/>
      <c r="BN294" s="422" t="s">
        <v>1217</v>
      </c>
      <c r="BO294" s="423" t="s">
        <v>1222</v>
      </c>
      <c r="BP294" s="424">
        <v>0.4</v>
      </c>
      <c r="BQ294" s="865" t="s">
        <v>305</v>
      </c>
      <c r="BR294" s="424">
        <v>33.000000000186382</v>
      </c>
      <c r="BS294" s="425">
        <v>1.0896641243967125</v>
      </c>
      <c r="BT294" s="425">
        <v>1</v>
      </c>
      <c r="BU294" s="426"/>
    </row>
    <row r="295" spans="1:73" ht="14.25">
      <c r="A295" s="1242" t="s">
        <v>1218</v>
      </c>
      <c r="B295" s="1243"/>
      <c r="C295" s="1244"/>
      <c r="D295" s="1061">
        <v>0.4</v>
      </c>
      <c r="E295" s="1062"/>
      <c r="F295" s="1063"/>
      <c r="G295" s="1064" t="s">
        <v>305</v>
      </c>
      <c r="H295" s="1065">
        <v>5.999999999989492</v>
      </c>
      <c r="I295" s="1065">
        <v>1</v>
      </c>
      <c r="J295" s="1065">
        <v>5.999999999989492</v>
      </c>
      <c r="K295" s="1066">
        <v>1</v>
      </c>
      <c r="L295" s="1066">
        <v>1</v>
      </c>
      <c r="M295" s="1067">
        <v>1</v>
      </c>
      <c r="N295" s="1068">
        <v>0.04</v>
      </c>
      <c r="O295" s="1068">
        <v>0.1</v>
      </c>
      <c r="P295" s="1067">
        <v>1.1400000000000001</v>
      </c>
      <c r="Q295" s="1067">
        <v>1.08</v>
      </c>
      <c r="R295" s="1069">
        <v>7.39</v>
      </c>
      <c r="S295" s="1069">
        <v>0</v>
      </c>
      <c r="T295" s="1069">
        <v>0</v>
      </c>
      <c r="U295" s="1069">
        <v>0</v>
      </c>
      <c r="V295" s="1069">
        <v>0</v>
      </c>
      <c r="W295" s="1068">
        <v>0</v>
      </c>
      <c r="X295" s="1070">
        <v>0</v>
      </c>
      <c r="Y295" s="1083" t="s">
        <v>1223</v>
      </c>
      <c r="Z295" s="1084">
        <v>1.2</v>
      </c>
      <c r="AA295" s="1085" t="s">
        <v>41</v>
      </c>
      <c r="AB295" s="1086">
        <v>1.2</v>
      </c>
      <c r="AC295" s="1087">
        <v>1</v>
      </c>
      <c r="AD295" s="1088">
        <v>0.04</v>
      </c>
      <c r="AE295" s="1088">
        <v>0.15</v>
      </c>
      <c r="AF295" s="1089">
        <v>1.19</v>
      </c>
      <c r="AG295" s="1089">
        <v>2.2000000000000002</v>
      </c>
      <c r="AH295" s="1088">
        <v>0.92</v>
      </c>
      <c r="AI295" s="1090">
        <v>2.41</v>
      </c>
      <c r="AJ295" s="1090">
        <v>0</v>
      </c>
      <c r="AK295" s="1090">
        <v>0</v>
      </c>
      <c r="AL295" s="1090">
        <v>0</v>
      </c>
      <c r="AM295" s="1090">
        <v>0</v>
      </c>
      <c r="AN295" s="1088">
        <v>0</v>
      </c>
      <c r="AO295" s="1091">
        <v>0</v>
      </c>
      <c r="AP295" s="1242" t="s">
        <v>1218</v>
      </c>
      <c r="AQ295" s="1244">
        <v>0</v>
      </c>
      <c r="AR295" s="1103">
        <v>0.4</v>
      </c>
      <c r="AS295" s="1104"/>
      <c r="AT295" s="1104"/>
      <c r="AU295" s="1105">
        <v>5.999999999989492</v>
      </c>
      <c r="AV295" s="1084">
        <v>1.4</v>
      </c>
      <c r="AW295" s="1085" t="s">
        <v>41</v>
      </c>
      <c r="AX295" s="1086">
        <v>1.4</v>
      </c>
      <c r="AY295" s="1068">
        <v>4.5999999999894925</v>
      </c>
      <c r="AZ295" s="1106">
        <v>0.1</v>
      </c>
      <c r="BA295" s="1106"/>
      <c r="BB295" s="1068">
        <v>1.08</v>
      </c>
      <c r="BC295" s="1067">
        <v>0.93</v>
      </c>
      <c r="BD295" s="1107">
        <v>0</v>
      </c>
      <c r="BE295" s="1107"/>
      <c r="BF295" s="1107">
        <v>9.8000000000000007</v>
      </c>
      <c r="BG295" s="1107">
        <v>0.83</v>
      </c>
      <c r="BH295" s="1069">
        <v>1.19</v>
      </c>
      <c r="BI295" s="1069">
        <v>0</v>
      </c>
      <c r="BJ295" s="1069">
        <v>2.33</v>
      </c>
      <c r="BK295" s="1069">
        <v>0</v>
      </c>
      <c r="BL295" s="1108">
        <v>5.71</v>
      </c>
      <c r="BM295" s="421"/>
      <c r="BN295" s="422" t="s">
        <v>1218</v>
      </c>
      <c r="BO295" s="423" t="s">
        <v>1223</v>
      </c>
      <c r="BP295" s="424">
        <v>0.4</v>
      </c>
      <c r="BQ295" s="865" t="s">
        <v>305</v>
      </c>
      <c r="BR295" s="424">
        <v>5.999999999989492</v>
      </c>
      <c r="BS295" s="425">
        <v>1</v>
      </c>
      <c r="BT295" s="425">
        <v>1</v>
      </c>
      <c r="BU295" s="426"/>
    </row>
    <row r="296" spans="1:73" ht="14.25">
      <c r="A296" s="987"/>
      <c r="B296" s="988"/>
      <c r="C296" s="988"/>
      <c r="D296" s="866"/>
      <c r="E296" s="866"/>
      <c r="F296" s="866"/>
      <c r="G296" s="867"/>
      <c r="H296" s="868"/>
      <c r="I296" s="868"/>
      <c r="J296" s="868"/>
      <c r="K296" s="869"/>
      <c r="L296" s="869"/>
      <c r="M296" s="870"/>
      <c r="N296" s="871"/>
      <c r="O296" s="871"/>
      <c r="P296" s="870"/>
      <c r="Q296" s="870"/>
      <c r="R296" s="872"/>
      <c r="S296" s="872"/>
      <c r="T296" s="872"/>
      <c r="U296" s="872"/>
      <c r="V296" s="872"/>
      <c r="W296" s="871"/>
      <c r="X296" s="1071"/>
      <c r="Y296" s="987"/>
      <c r="Z296" s="873"/>
      <c r="AA296" s="874"/>
      <c r="AB296" s="873"/>
      <c r="AC296" s="875"/>
      <c r="AD296" s="874"/>
      <c r="AE296" s="874"/>
      <c r="AF296" s="876"/>
      <c r="AG296" s="876"/>
      <c r="AH296" s="874"/>
      <c r="AI296" s="877"/>
      <c r="AJ296" s="877"/>
      <c r="AK296" s="877"/>
      <c r="AL296" s="877"/>
      <c r="AM296" s="877"/>
      <c r="AN296" s="874"/>
      <c r="AO296" s="1092"/>
      <c r="AP296" s="987"/>
      <c r="AQ296" s="988"/>
      <c r="AR296" s="878"/>
      <c r="AS296" s="878"/>
      <c r="AT296" s="878"/>
      <c r="AU296" s="879"/>
      <c r="AV296" s="873"/>
      <c r="AW296" s="874"/>
      <c r="AX296" s="873"/>
      <c r="AY296" s="871"/>
      <c r="AZ296" s="880"/>
      <c r="BA296" s="880"/>
      <c r="BB296" s="871"/>
      <c r="BC296" s="870"/>
      <c r="BD296" s="870"/>
      <c r="BE296" s="870"/>
      <c r="BF296" s="870"/>
      <c r="BG296" s="870"/>
      <c r="BH296" s="872"/>
      <c r="BI296" s="872"/>
      <c r="BJ296" s="872"/>
      <c r="BK296" s="872"/>
      <c r="BL296" s="1109"/>
      <c r="BM296" s="881"/>
      <c r="BN296" s="882"/>
      <c r="BO296" s="883"/>
      <c r="BP296" s="884"/>
      <c r="BQ296" s="884"/>
      <c r="BR296" s="884"/>
      <c r="BS296" s="885"/>
      <c r="BT296" s="885"/>
      <c r="BU296" s="886"/>
    </row>
    <row r="297" spans="1:73" ht="14.25">
      <c r="A297" s="907" t="s">
        <v>900</v>
      </c>
      <c r="B297" s="387"/>
      <c r="C297" s="389"/>
      <c r="D297" s="389"/>
      <c r="E297" s="389"/>
      <c r="F297" s="389"/>
      <c r="G297" s="389"/>
      <c r="H297" s="389"/>
      <c r="I297" s="389"/>
      <c r="J297" s="389"/>
      <c r="K297" s="389"/>
      <c r="L297" s="389"/>
      <c r="M297" s="389"/>
      <c r="N297" s="389"/>
      <c r="O297" s="389"/>
      <c r="P297" s="389"/>
      <c r="Q297" s="389"/>
      <c r="R297" s="389"/>
      <c r="S297" s="389"/>
      <c r="T297" s="389"/>
      <c r="U297" s="389"/>
      <c r="V297" s="389"/>
      <c r="W297" s="389"/>
      <c r="X297" s="1058"/>
      <c r="Y297" s="807" t="s">
        <v>900</v>
      </c>
      <c r="Z297" s="405"/>
      <c r="AA297" s="405"/>
      <c r="AB297" s="405"/>
      <c r="AC297" s="406"/>
      <c r="AD297" s="407"/>
      <c r="AE297" s="407"/>
      <c r="AF297" s="406"/>
      <c r="AG297" s="406"/>
      <c r="AH297" s="406"/>
      <c r="AI297" s="409"/>
      <c r="AJ297" s="409"/>
      <c r="AK297" s="409"/>
      <c r="AL297" s="409"/>
      <c r="AM297" s="409"/>
      <c r="AN297" s="407"/>
      <c r="AO297" s="1082"/>
      <c r="AP297" s="807" t="s">
        <v>900</v>
      </c>
      <c r="AQ297" s="413"/>
      <c r="AR297" s="405"/>
      <c r="AS297" s="405"/>
      <c r="AT297" s="405"/>
      <c r="AU297" s="408"/>
      <c r="AV297" s="405"/>
      <c r="AW297" s="405"/>
      <c r="AX297" s="405"/>
      <c r="AY297" s="407"/>
      <c r="AZ297" s="407"/>
      <c r="BA297" s="407"/>
      <c r="BB297" s="407"/>
      <c r="BC297" s="406"/>
      <c r="BD297" s="406"/>
      <c r="BE297" s="406"/>
      <c r="BF297" s="406"/>
      <c r="BG297" s="406"/>
      <c r="BH297" s="406"/>
      <c r="BI297" s="406"/>
      <c r="BJ297" s="406"/>
      <c r="BK297" s="406"/>
      <c r="BL297" s="1102"/>
      <c r="BM297" s="421"/>
      <c r="BN297" s="911"/>
      <c r="BO297" s="912"/>
      <c r="BP297" s="912"/>
      <c r="BQ297" s="912"/>
      <c r="BR297" s="912"/>
      <c r="BS297" s="912"/>
      <c r="BT297" s="912"/>
      <c r="BU297" s="913"/>
    </row>
    <row r="298" spans="1:73" ht="14.25">
      <c r="A298" s="989"/>
      <c r="B298" s="990"/>
      <c r="C298" s="990"/>
      <c r="D298" s="887"/>
      <c r="E298" s="887"/>
      <c r="F298" s="887"/>
      <c r="G298" s="888"/>
      <c r="H298" s="889"/>
      <c r="I298" s="889"/>
      <c r="J298" s="889"/>
      <c r="K298" s="890"/>
      <c r="L298" s="890"/>
      <c r="M298" s="891"/>
      <c r="N298" s="892"/>
      <c r="O298" s="892"/>
      <c r="P298" s="891"/>
      <c r="Q298" s="891"/>
      <c r="R298" s="893"/>
      <c r="S298" s="893"/>
      <c r="T298" s="893"/>
      <c r="U298" s="893"/>
      <c r="V298" s="893"/>
      <c r="W298" s="892"/>
      <c r="X298" s="1072"/>
      <c r="Y298" s="989"/>
      <c r="Z298" s="894"/>
      <c r="AA298" s="895"/>
      <c r="AB298" s="894"/>
      <c r="AC298" s="896"/>
      <c r="AD298" s="895"/>
      <c r="AE298" s="895"/>
      <c r="AF298" s="897"/>
      <c r="AG298" s="897"/>
      <c r="AH298" s="895"/>
      <c r="AI298" s="898"/>
      <c r="AJ298" s="898"/>
      <c r="AK298" s="898"/>
      <c r="AL298" s="898"/>
      <c r="AM298" s="898"/>
      <c r="AN298" s="895"/>
      <c r="AO298" s="1093"/>
      <c r="AP298" s="989"/>
      <c r="AQ298" s="990"/>
      <c r="AR298" s="899"/>
      <c r="AS298" s="899"/>
      <c r="AT298" s="899"/>
      <c r="AU298" s="900"/>
      <c r="AV298" s="894"/>
      <c r="AW298" s="895"/>
      <c r="AX298" s="894"/>
      <c r="AY298" s="892"/>
      <c r="AZ298" s="901"/>
      <c r="BA298" s="901"/>
      <c r="BB298" s="892"/>
      <c r="BC298" s="891"/>
      <c r="BD298" s="891"/>
      <c r="BE298" s="891"/>
      <c r="BF298" s="891"/>
      <c r="BG298" s="891"/>
      <c r="BH298" s="893"/>
      <c r="BI298" s="893"/>
      <c r="BJ298" s="893"/>
      <c r="BK298" s="893"/>
      <c r="BL298" s="1110"/>
      <c r="BM298" s="881"/>
      <c r="BN298" s="902"/>
      <c r="BO298" s="903"/>
      <c r="BP298" s="904"/>
      <c r="BQ298" s="904"/>
      <c r="BR298" s="904"/>
      <c r="BS298" s="905"/>
      <c r="BT298" s="905"/>
      <c r="BU298" s="906"/>
    </row>
    <row r="299" spans="1:73" ht="14.25">
      <c r="A299" s="1242" t="s">
        <v>1224</v>
      </c>
      <c r="B299" s="1243"/>
      <c r="C299" s="1244"/>
      <c r="D299" s="1061">
        <v>0.4</v>
      </c>
      <c r="E299" s="1062"/>
      <c r="F299" s="1063"/>
      <c r="G299" s="1064" t="s">
        <v>305</v>
      </c>
      <c r="H299" s="1065">
        <v>29.000000000369834</v>
      </c>
      <c r="I299" s="1065">
        <v>1</v>
      </c>
      <c r="J299" s="1065">
        <v>29.000000000369834</v>
      </c>
      <c r="K299" s="1066">
        <v>1</v>
      </c>
      <c r="L299" s="1066">
        <v>1</v>
      </c>
      <c r="M299" s="1067">
        <v>1</v>
      </c>
      <c r="N299" s="1068">
        <v>0.04</v>
      </c>
      <c r="O299" s="1068">
        <v>0.1</v>
      </c>
      <c r="P299" s="1067">
        <v>1.1400000000000001</v>
      </c>
      <c r="Q299" s="1067">
        <v>1.08</v>
      </c>
      <c r="R299" s="1069">
        <v>35.700000000000003</v>
      </c>
      <c r="S299" s="1069">
        <v>0</v>
      </c>
      <c r="T299" s="1069">
        <v>0</v>
      </c>
      <c r="U299" s="1069">
        <v>0</v>
      </c>
      <c r="V299" s="1069">
        <v>0</v>
      </c>
      <c r="W299" s="1068">
        <v>0</v>
      </c>
      <c r="X299" s="1070">
        <v>0</v>
      </c>
      <c r="Y299" s="1083" t="s">
        <v>1246</v>
      </c>
      <c r="Z299" s="1084">
        <v>1.2</v>
      </c>
      <c r="AA299" s="1085" t="s">
        <v>41</v>
      </c>
      <c r="AB299" s="1086">
        <v>1.2</v>
      </c>
      <c r="AC299" s="1087">
        <v>1</v>
      </c>
      <c r="AD299" s="1088">
        <v>0.04</v>
      </c>
      <c r="AE299" s="1088">
        <v>0.15</v>
      </c>
      <c r="AF299" s="1089">
        <v>1.19</v>
      </c>
      <c r="AG299" s="1089">
        <v>2.2000000000000002</v>
      </c>
      <c r="AH299" s="1088">
        <v>0.92</v>
      </c>
      <c r="AI299" s="1090">
        <v>2.41</v>
      </c>
      <c r="AJ299" s="1090">
        <v>0</v>
      </c>
      <c r="AK299" s="1090">
        <v>0</v>
      </c>
      <c r="AL299" s="1090">
        <v>0</v>
      </c>
      <c r="AM299" s="1090">
        <v>0</v>
      </c>
      <c r="AN299" s="1088">
        <v>0</v>
      </c>
      <c r="AO299" s="1091">
        <v>0</v>
      </c>
      <c r="AP299" s="1242" t="s">
        <v>1224</v>
      </c>
      <c r="AQ299" s="1244">
        <v>0</v>
      </c>
      <c r="AR299" s="1103">
        <v>0.4</v>
      </c>
      <c r="AS299" s="1104"/>
      <c r="AT299" s="1104"/>
      <c r="AU299" s="1105">
        <v>29.000000000369834</v>
      </c>
      <c r="AV299" s="1084">
        <v>1.4</v>
      </c>
      <c r="AW299" s="1085" t="s">
        <v>41</v>
      </c>
      <c r="AX299" s="1086">
        <v>1.4</v>
      </c>
      <c r="AY299" s="1068">
        <v>27.600000000369835</v>
      </c>
      <c r="AZ299" s="1106">
        <v>0.1</v>
      </c>
      <c r="BA299" s="1106"/>
      <c r="BB299" s="1068">
        <v>1.08</v>
      </c>
      <c r="BC299" s="1067">
        <v>5.58</v>
      </c>
      <c r="BD299" s="1107">
        <v>0</v>
      </c>
      <c r="BE299" s="1107"/>
      <c r="BF299" s="1107">
        <v>38.11</v>
      </c>
      <c r="BG299" s="1107">
        <v>4.99</v>
      </c>
      <c r="BH299" s="1069">
        <v>1.19</v>
      </c>
      <c r="BI299" s="1069">
        <v>0</v>
      </c>
      <c r="BJ299" s="1069">
        <v>2.33</v>
      </c>
      <c r="BK299" s="1069">
        <v>0</v>
      </c>
      <c r="BL299" s="1108">
        <v>25.21</v>
      </c>
      <c r="BM299" s="421"/>
      <c r="BN299" s="422" t="s">
        <v>1224</v>
      </c>
      <c r="BO299" s="423" t="s">
        <v>1246</v>
      </c>
      <c r="BP299" s="424">
        <v>0.4</v>
      </c>
      <c r="BQ299" s="862" t="s">
        <v>305</v>
      </c>
      <c r="BR299" s="424">
        <v>29.000000000369834</v>
      </c>
      <c r="BS299" s="425">
        <v>1</v>
      </c>
      <c r="BT299" s="425">
        <v>1</v>
      </c>
      <c r="BU299" s="426"/>
    </row>
    <row r="300" spans="1:73" ht="14.25">
      <c r="A300" s="1242" t="s">
        <v>1225</v>
      </c>
      <c r="B300" s="1243"/>
      <c r="C300" s="1244"/>
      <c r="D300" s="1061">
        <v>0.4</v>
      </c>
      <c r="E300" s="1062"/>
      <c r="F300" s="1063"/>
      <c r="G300" s="1064" t="s">
        <v>305</v>
      </c>
      <c r="H300" s="1065">
        <v>8.1936857363075113</v>
      </c>
      <c r="I300" s="1065">
        <v>1</v>
      </c>
      <c r="J300" s="1065">
        <v>8.1936857363075113</v>
      </c>
      <c r="K300" s="1066">
        <v>1</v>
      </c>
      <c r="L300" s="1066">
        <v>1</v>
      </c>
      <c r="M300" s="1067">
        <v>1</v>
      </c>
      <c r="N300" s="1068">
        <v>0.04</v>
      </c>
      <c r="O300" s="1068">
        <v>0.1</v>
      </c>
      <c r="P300" s="1067">
        <v>1.1400000000000001</v>
      </c>
      <c r="Q300" s="1067">
        <v>1.08</v>
      </c>
      <c r="R300" s="1069">
        <v>10.09</v>
      </c>
      <c r="S300" s="1069">
        <v>0</v>
      </c>
      <c r="T300" s="1069">
        <v>0</v>
      </c>
      <c r="U300" s="1069">
        <v>0</v>
      </c>
      <c r="V300" s="1069">
        <v>0</v>
      </c>
      <c r="W300" s="1068">
        <v>0</v>
      </c>
      <c r="X300" s="1070">
        <v>0</v>
      </c>
      <c r="Y300" s="1083" t="s">
        <v>1247</v>
      </c>
      <c r="Z300" s="1084">
        <v>1.2</v>
      </c>
      <c r="AA300" s="1085" t="s">
        <v>41</v>
      </c>
      <c r="AB300" s="1086">
        <v>1.2</v>
      </c>
      <c r="AC300" s="1087">
        <v>1</v>
      </c>
      <c r="AD300" s="1088">
        <v>0.04</v>
      </c>
      <c r="AE300" s="1088">
        <v>0.15</v>
      </c>
      <c r="AF300" s="1089">
        <v>1.19</v>
      </c>
      <c r="AG300" s="1089">
        <v>2.2000000000000002</v>
      </c>
      <c r="AH300" s="1088">
        <v>0.92</v>
      </c>
      <c r="AI300" s="1090">
        <v>2.41</v>
      </c>
      <c r="AJ300" s="1090">
        <v>0</v>
      </c>
      <c r="AK300" s="1090">
        <v>0</v>
      </c>
      <c r="AL300" s="1090">
        <v>0</v>
      </c>
      <c r="AM300" s="1090">
        <v>0</v>
      </c>
      <c r="AN300" s="1088">
        <v>0</v>
      </c>
      <c r="AO300" s="1091">
        <v>0</v>
      </c>
      <c r="AP300" s="1242" t="s">
        <v>1225</v>
      </c>
      <c r="AQ300" s="1244">
        <v>0</v>
      </c>
      <c r="AR300" s="1103">
        <v>0.4</v>
      </c>
      <c r="AS300" s="1104"/>
      <c r="AT300" s="1104"/>
      <c r="AU300" s="1105">
        <v>8.1936857363075113</v>
      </c>
      <c r="AV300" s="1084">
        <v>1.4</v>
      </c>
      <c r="AW300" s="1085" t="s">
        <v>41</v>
      </c>
      <c r="AX300" s="1086">
        <v>1.4</v>
      </c>
      <c r="AY300" s="1068">
        <v>6.7936857363075109</v>
      </c>
      <c r="AZ300" s="1106">
        <v>0.1</v>
      </c>
      <c r="BA300" s="1106"/>
      <c r="BB300" s="1068">
        <v>1.08</v>
      </c>
      <c r="BC300" s="1067">
        <v>1.37</v>
      </c>
      <c r="BD300" s="1107">
        <v>0</v>
      </c>
      <c r="BE300" s="1107"/>
      <c r="BF300" s="1107">
        <v>12.5</v>
      </c>
      <c r="BG300" s="1107">
        <v>1.23</v>
      </c>
      <c r="BH300" s="1069">
        <v>1.19</v>
      </c>
      <c r="BI300" s="1069">
        <v>0</v>
      </c>
      <c r="BJ300" s="1069">
        <v>2.33</v>
      </c>
      <c r="BK300" s="1069">
        <v>0</v>
      </c>
      <c r="BL300" s="1108">
        <v>7.57</v>
      </c>
      <c r="BM300" s="421"/>
      <c r="BN300" s="422" t="s">
        <v>1225</v>
      </c>
      <c r="BO300" s="423" t="s">
        <v>1247</v>
      </c>
      <c r="BP300" s="424">
        <v>0.4</v>
      </c>
      <c r="BQ300" s="862" t="s">
        <v>305</v>
      </c>
      <c r="BR300" s="424">
        <v>8.1936857363075113</v>
      </c>
      <c r="BS300" s="425">
        <v>1</v>
      </c>
      <c r="BT300" s="425">
        <v>1</v>
      </c>
      <c r="BU300" s="426"/>
    </row>
    <row r="301" spans="1:73" ht="14.25">
      <c r="A301" s="1242" t="s">
        <v>1226</v>
      </c>
      <c r="B301" s="1243"/>
      <c r="C301" s="1244"/>
      <c r="D301" s="1061">
        <v>0.4</v>
      </c>
      <c r="E301" s="1062"/>
      <c r="F301" s="1063"/>
      <c r="G301" s="1064" t="s">
        <v>305</v>
      </c>
      <c r="H301" s="1065">
        <v>29.999999999971564</v>
      </c>
      <c r="I301" s="1065">
        <v>1</v>
      </c>
      <c r="J301" s="1065">
        <v>29.999999999971564</v>
      </c>
      <c r="K301" s="1066">
        <v>1</v>
      </c>
      <c r="L301" s="1066">
        <v>1</v>
      </c>
      <c r="M301" s="1067">
        <v>1</v>
      </c>
      <c r="N301" s="1068">
        <v>0.04</v>
      </c>
      <c r="O301" s="1068">
        <v>0.1</v>
      </c>
      <c r="P301" s="1067">
        <v>1.1400000000000001</v>
      </c>
      <c r="Q301" s="1067">
        <v>1.08</v>
      </c>
      <c r="R301" s="1069">
        <v>36.94</v>
      </c>
      <c r="S301" s="1069">
        <v>0</v>
      </c>
      <c r="T301" s="1069">
        <v>0</v>
      </c>
      <c r="U301" s="1069">
        <v>0</v>
      </c>
      <c r="V301" s="1069">
        <v>0</v>
      </c>
      <c r="W301" s="1068">
        <v>0</v>
      </c>
      <c r="X301" s="1070">
        <v>0</v>
      </c>
      <c r="Y301" s="1083" t="s">
        <v>1248</v>
      </c>
      <c r="Z301" s="1084">
        <v>1.2</v>
      </c>
      <c r="AA301" s="1085" t="s">
        <v>41</v>
      </c>
      <c r="AB301" s="1086">
        <v>1.2</v>
      </c>
      <c r="AC301" s="1087">
        <v>1</v>
      </c>
      <c r="AD301" s="1088">
        <v>0.04</v>
      </c>
      <c r="AE301" s="1088">
        <v>0.15</v>
      </c>
      <c r="AF301" s="1089">
        <v>1.19</v>
      </c>
      <c r="AG301" s="1089">
        <v>2.2000000000000002</v>
      </c>
      <c r="AH301" s="1088">
        <v>0.92</v>
      </c>
      <c r="AI301" s="1090">
        <v>2.41</v>
      </c>
      <c r="AJ301" s="1090">
        <v>0</v>
      </c>
      <c r="AK301" s="1090">
        <v>0</v>
      </c>
      <c r="AL301" s="1090">
        <v>0</v>
      </c>
      <c r="AM301" s="1090">
        <v>0</v>
      </c>
      <c r="AN301" s="1088">
        <v>0</v>
      </c>
      <c r="AO301" s="1091">
        <v>0</v>
      </c>
      <c r="AP301" s="1242" t="s">
        <v>1226</v>
      </c>
      <c r="AQ301" s="1244">
        <v>0</v>
      </c>
      <c r="AR301" s="1103">
        <v>0.4</v>
      </c>
      <c r="AS301" s="1104"/>
      <c r="AT301" s="1104"/>
      <c r="AU301" s="1105">
        <v>29.999999999971564</v>
      </c>
      <c r="AV301" s="1084">
        <v>1.4</v>
      </c>
      <c r="AW301" s="1085" t="s">
        <v>41</v>
      </c>
      <c r="AX301" s="1086">
        <v>1.4</v>
      </c>
      <c r="AY301" s="1068">
        <v>28.599999999971566</v>
      </c>
      <c r="AZ301" s="1106">
        <v>0.1</v>
      </c>
      <c r="BA301" s="1106"/>
      <c r="BB301" s="1068">
        <v>1.08</v>
      </c>
      <c r="BC301" s="1067">
        <v>5.78</v>
      </c>
      <c r="BD301" s="1107">
        <v>0</v>
      </c>
      <c r="BE301" s="1107"/>
      <c r="BF301" s="1107">
        <v>39.349999999999994</v>
      </c>
      <c r="BG301" s="1107">
        <v>5.18</v>
      </c>
      <c r="BH301" s="1069">
        <v>1.19</v>
      </c>
      <c r="BI301" s="1069">
        <v>0</v>
      </c>
      <c r="BJ301" s="1069">
        <v>2.33</v>
      </c>
      <c r="BK301" s="1069">
        <v>0</v>
      </c>
      <c r="BL301" s="1108">
        <v>26.06</v>
      </c>
      <c r="BM301" s="421"/>
      <c r="BN301" s="422" t="s">
        <v>1226</v>
      </c>
      <c r="BO301" s="423" t="s">
        <v>1248</v>
      </c>
      <c r="BP301" s="424">
        <v>0.4</v>
      </c>
      <c r="BQ301" s="862" t="s">
        <v>305</v>
      </c>
      <c r="BR301" s="424">
        <v>29.999999999971564</v>
      </c>
      <c r="BS301" s="425">
        <v>1</v>
      </c>
      <c r="BT301" s="425">
        <v>1</v>
      </c>
      <c r="BU301" s="426"/>
    </row>
    <row r="302" spans="1:73" ht="14.25">
      <c r="A302" s="1242" t="s">
        <v>1227</v>
      </c>
      <c r="B302" s="1243"/>
      <c r="C302" s="1244"/>
      <c r="D302" s="1061">
        <v>0.4</v>
      </c>
      <c r="E302" s="1062"/>
      <c r="F302" s="1063"/>
      <c r="G302" s="1064" t="s">
        <v>305</v>
      </c>
      <c r="H302" s="1065">
        <v>30.000000000078817</v>
      </c>
      <c r="I302" s="1065">
        <v>1</v>
      </c>
      <c r="J302" s="1065">
        <v>30.000000000078817</v>
      </c>
      <c r="K302" s="1066">
        <v>1</v>
      </c>
      <c r="L302" s="1066">
        <v>1</v>
      </c>
      <c r="M302" s="1067">
        <v>1</v>
      </c>
      <c r="N302" s="1068">
        <v>0.04</v>
      </c>
      <c r="O302" s="1068">
        <v>0.1</v>
      </c>
      <c r="P302" s="1067">
        <v>1.1400000000000001</v>
      </c>
      <c r="Q302" s="1067">
        <v>1.08</v>
      </c>
      <c r="R302" s="1069">
        <v>36.94</v>
      </c>
      <c r="S302" s="1069">
        <v>0</v>
      </c>
      <c r="T302" s="1069">
        <v>0</v>
      </c>
      <c r="U302" s="1069">
        <v>0</v>
      </c>
      <c r="V302" s="1069">
        <v>0</v>
      </c>
      <c r="W302" s="1068">
        <v>0</v>
      </c>
      <c r="X302" s="1070">
        <v>0</v>
      </c>
      <c r="Y302" s="1083" t="s">
        <v>1249</v>
      </c>
      <c r="Z302" s="1084">
        <v>1.2</v>
      </c>
      <c r="AA302" s="1085" t="s">
        <v>41</v>
      </c>
      <c r="AB302" s="1086">
        <v>1.2</v>
      </c>
      <c r="AC302" s="1087">
        <v>1</v>
      </c>
      <c r="AD302" s="1088">
        <v>0.04</v>
      </c>
      <c r="AE302" s="1088">
        <v>0.15</v>
      </c>
      <c r="AF302" s="1089">
        <v>1.19</v>
      </c>
      <c r="AG302" s="1089">
        <v>2.2000000000000002</v>
      </c>
      <c r="AH302" s="1088">
        <v>0.92</v>
      </c>
      <c r="AI302" s="1090">
        <v>2.41</v>
      </c>
      <c r="AJ302" s="1090">
        <v>0</v>
      </c>
      <c r="AK302" s="1090">
        <v>0</v>
      </c>
      <c r="AL302" s="1090">
        <v>0</v>
      </c>
      <c r="AM302" s="1090">
        <v>0</v>
      </c>
      <c r="AN302" s="1088">
        <v>0</v>
      </c>
      <c r="AO302" s="1091">
        <v>0</v>
      </c>
      <c r="AP302" s="1242" t="s">
        <v>1227</v>
      </c>
      <c r="AQ302" s="1244">
        <v>0</v>
      </c>
      <c r="AR302" s="1103">
        <v>0.4</v>
      </c>
      <c r="AS302" s="1104"/>
      <c r="AT302" s="1104"/>
      <c r="AU302" s="1105">
        <v>30.000000000078817</v>
      </c>
      <c r="AV302" s="1084">
        <v>1.4</v>
      </c>
      <c r="AW302" s="1085" t="s">
        <v>41</v>
      </c>
      <c r="AX302" s="1086">
        <v>1.4</v>
      </c>
      <c r="AY302" s="1068">
        <v>28.600000000078818</v>
      </c>
      <c r="AZ302" s="1106">
        <v>0.1</v>
      </c>
      <c r="BA302" s="1106"/>
      <c r="BB302" s="1068">
        <v>1.08</v>
      </c>
      <c r="BC302" s="1067">
        <v>5.78</v>
      </c>
      <c r="BD302" s="1107">
        <v>0</v>
      </c>
      <c r="BE302" s="1107"/>
      <c r="BF302" s="1107">
        <v>39.349999999999994</v>
      </c>
      <c r="BG302" s="1107">
        <v>5.18</v>
      </c>
      <c r="BH302" s="1069">
        <v>1.19</v>
      </c>
      <c r="BI302" s="1069">
        <v>0</v>
      </c>
      <c r="BJ302" s="1069">
        <v>2.33</v>
      </c>
      <c r="BK302" s="1069">
        <v>0</v>
      </c>
      <c r="BL302" s="1108">
        <v>26.06</v>
      </c>
      <c r="BM302" s="421"/>
      <c r="BN302" s="422" t="s">
        <v>1227</v>
      </c>
      <c r="BO302" s="423" t="s">
        <v>1249</v>
      </c>
      <c r="BP302" s="424">
        <v>0.4</v>
      </c>
      <c r="BQ302" s="862" t="s">
        <v>305</v>
      </c>
      <c r="BR302" s="424">
        <v>30.000000000078817</v>
      </c>
      <c r="BS302" s="425">
        <v>1</v>
      </c>
      <c r="BT302" s="425">
        <v>1</v>
      </c>
      <c r="BU302" s="426"/>
    </row>
    <row r="303" spans="1:73" ht="14.25">
      <c r="A303" s="1242" t="s">
        <v>1228</v>
      </c>
      <c r="B303" s="1243"/>
      <c r="C303" s="1244"/>
      <c r="D303" s="1061">
        <v>0.4</v>
      </c>
      <c r="E303" s="1062"/>
      <c r="F303" s="1063"/>
      <c r="G303" s="1064" t="s">
        <v>305</v>
      </c>
      <c r="H303" s="1065">
        <v>39.000000000045794</v>
      </c>
      <c r="I303" s="1065">
        <v>1</v>
      </c>
      <c r="J303" s="1065">
        <v>39.000000000045794</v>
      </c>
      <c r="K303" s="1066">
        <v>1</v>
      </c>
      <c r="L303" s="1066">
        <v>1</v>
      </c>
      <c r="M303" s="1067">
        <v>1</v>
      </c>
      <c r="N303" s="1068">
        <v>0.04</v>
      </c>
      <c r="O303" s="1068">
        <v>0.1</v>
      </c>
      <c r="P303" s="1067">
        <v>1.1400000000000001</v>
      </c>
      <c r="Q303" s="1067">
        <v>1.08</v>
      </c>
      <c r="R303" s="1069">
        <v>48.02</v>
      </c>
      <c r="S303" s="1069">
        <v>0</v>
      </c>
      <c r="T303" s="1069">
        <v>0</v>
      </c>
      <c r="U303" s="1069">
        <v>0</v>
      </c>
      <c r="V303" s="1069">
        <v>0</v>
      </c>
      <c r="W303" s="1068">
        <v>0</v>
      </c>
      <c r="X303" s="1070">
        <v>0</v>
      </c>
      <c r="Y303" s="1083" t="s">
        <v>1250</v>
      </c>
      <c r="Z303" s="1084">
        <v>1.2</v>
      </c>
      <c r="AA303" s="1085" t="s">
        <v>41</v>
      </c>
      <c r="AB303" s="1086">
        <v>1.2</v>
      </c>
      <c r="AC303" s="1087">
        <v>1</v>
      </c>
      <c r="AD303" s="1088">
        <v>0.04</v>
      </c>
      <c r="AE303" s="1088">
        <v>0.15</v>
      </c>
      <c r="AF303" s="1089">
        <v>1.19</v>
      </c>
      <c r="AG303" s="1089">
        <v>2.2000000000000002</v>
      </c>
      <c r="AH303" s="1088">
        <v>0.92</v>
      </c>
      <c r="AI303" s="1090">
        <v>2.41</v>
      </c>
      <c r="AJ303" s="1090">
        <v>0</v>
      </c>
      <c r="AK303" s="1090">
        <v>0</v>
      </c>
      <c r="AL303" s="1090">
        <v>0</v>
      </c>
      <c r="AM303" s="1090">
        <v>0</v>
      </c>
      <c r="AN303" s="1088">
        <v>0</v>
      </c>
      <c r="AO303" s="1091">
        <v>0</v>
      </c>
      <c r="AP303" s="1242" t="s">
        <v>1228</v>
      </c>
      <c r="AQ303" s="1244">
        <v>0</v>
      </c>
      <c r="AR303" s="1103">
        <v>0.4</v>
      </c>
      <c r="AS303" s="1104"/>
      <c r="AT303" s="1104"/>
      <c r="AU303" s="1105">
        <v>39.000000000045794</v>
      </c>
      <c r="AV303" s="1084">
        <v>1.4</v>
      </c>
      <c r="AW303" s="1085" t="s">
        <v>41</v>
      </c>
      <c r="AX303" s="1086">
        <v>1.4</v>
      </c>
      <c r="AY303" s="1068">
        <v>37.600000000045796</v>
      </c>
      <c r="AZ303" s="1106">
        <v>0.1</v>
      </c>
      <c r="BA303" s="1106"/>
      <c r="BB303" s="1068">
        <v>1.08</v>
      </c>
      <c r="BC303" s="1067">
        <v>7.6</v>
      </c>
      <c r="BD303" s="1107">
        <v>0</v>
      </c>
      <c r="BE303" s="1107"/>
      <c r="BF303" s="1107">
        <v>50.430000000000007</v>
      </c>
      <c r="BG303" s="1107">
        <v>6.8</v>
      </c>
      <c r="BH303" s="1069">
        <v>1.19</v>
      </c>
      <c r="BI303" s="1069">
        <v>0</v>
      </c>
      <c r="BJ303" s="1069">
        <v>2.33</v>
      </c>
      <c r="BK303" s="1069">
        <v>0</v>
      </c>
      <c r="BL303" s="1108">
        <v>33.700000000000003</v>
      </c>
      <c r="BM303" s="421"/>
      <c r="BN303" s="422" t="s">
        <v>1228</v>
      </c>
      <c r="BO303" s="423" t="s">
        <v>1250</v>
      </c>
      <c r="BP303" s="424">
        <v>0.4</v>
      </c>
      <c r="BQ303" s="862" t="s">
        <v>305</v>
      </c>
      <c r="BR303" s="424">
        <v>39.000000000045794</v>
      </c>
      <c r="BS303" s="425">
        <v>1</v>
      </c>
      <c r="BT303" s="425">
        <v>1</v>
      </c>
      <c r="BU303" s="426"/>
    </row>
    <row r="304" spans="1:73" ht="14.25">
      <c r="A304" s="1242" t="s">
        <v>1229</v>
      </c>
      <c r="B304" s="1243"/>
      <c r="C304" s="1244"/>
      <c r="D304" s="1061">
        <v>0.4</v>
      </c>
      <c r="E304" s="1062"/>
      <c r="F304" s="1063"/>
      <c r="G304" s="1064" t="s">
        <v>305</v>
      </c>
      <c r="H304" s="1065">
        <v>39.000000000045794</v>
      </c>
      <c r="I304" s="1065">
        <v>1</v>
      </c>
      <c r="J304" s="1065">
        <v>39.000000000045794</v>
      </c>
      <c r="K304" s="1066">
        <v>1</v>
      </c>
      <c r="L304" s="1066">
        <v>1</v>
      </c>
      <c r="M304" s="1067">
        <v>1</v>
      </c>
      <c r="N304" s="1068">
        <v>0.04</v>
      </c>
      <c r="O304" s="1068">
        <v>0.1</v>
      </c>
      <c r="P304" s="1067">
        <v>1.1400000000000001</v>
      </c>
      <c r="Q304" s="1067">
        <v>1.08</v>
      </c>
      <c r="R304" s="1069">
        <v>48.02</v>
      </c>
      <c r="S304" s="1069">
        <v>0</v>
      </c>
      <c r="T304" s="1069">
        <v>0</v>
      </c>
      <c r="U304" s="1069">
        <v>0</v>
      </c>
      <c r="V304" s="1069">
        <v>0</v>
      </c>
      <c r="W304" s="1068">
        <v>0</v>
      </c>
      <c r="X304" s="1070">
        <v>0</v>
      </c>
      <c r="Y304" s="1083" t="s">
        <v>1251</v>
      </c>
      <c r="Z304" s="1084">
        <v>1.2</v>
      </c>
      <c r="AA304" s="1085" t="s">
        <v>41</v>
      </c>
      <c r="AB304" s="1086">
        <v>1.2</v>
      </c>
      <c r="AC304" s="1087">
        <v>1</v>
      </c>
      <c r="AD304" s="1088">
        <v>0.04</v>
      </c>
      <c r="AE304" s="1088">
        <v>0.15</v>
      </c>
      <c r="AF304" s="1089">
        <v>1.19</v>
      </c>
      <c r="AG304" s="1089">
        <v>2.2000000000000002</v>
      </c>
      <c r="AH304" s="1088">
        <v>0.92</v>
      </c>
      <c r="AI304" s="1090">
        <v>2.41</v>
      </c>
      <c r="AJ304" s="1090">
        <v>0</v>
      </c>
      <c r="AK304" s="1090">
        <v>0</v>
      </c>
      <c r="AL304" s="1090">
        <v>0</v>
      </c>
      <c r="AM304" s="1090">
        <v>0</v>
      </c>
      <c r="AN304" s="1088">
        <v>0</v>
      </c>
      <c r="AO304" s="1091">
        <v>0</v>
      </c>
      <c r="AP304" s="1242" t="s">
        <v>1229</v>
      </c>
      <c r="AQ304" s="1244">
        <v>0</v>
      </c>
      <c r="AR304" s="1103">
        <v>0.4</v>
      </c>
      <c r="AS304" s="1104"/>
      <c r="AT304" s="1104"/>
      <c r="AU304" s="1105">
        <v>39.000000000045794</v>
      </c>
      <c r="AV304" s="1084">
        <v>1.4</v>
      </c>
      <c r="AW304" s="1085" t="s">
        <v>41</v>
      </c>
      <c r="AX304" s="1086">
        <v>1.4</v>
      </c>
      <c r="AY304" s="1068">
        <v>37.600000000045796</v>
      </c>
      <c r="AZ304" s="1106">
        <v>0.1</v>
      </c>
      <c r="BA304" s="1106"/>
      <c r="BB304" s="1068">
        <v>1.08</v>
      </c>
      <c r="BC304" s="1067">
        <v>7.6</v>
      </c>
      <c r="BD304" s="1107">
        <v>0</v>
      </c>
      <c r="BE304" s="1107"/>
      <c r="BF304" s="1107">
        <v>50.430000000000007</v>
      </c>
      <c r="BG304" s="1107">
        <v>6.8</v>
      </c>
      <c r="BH304" s="1069">
        <v>1.19</v>
      </c>
      <c r="BI304" s="1069">
        <v>0</v>
      </c>
      <c r="BJ304" s="1069">
        <v>2.33</v>
      </c>
      <c r="BK304" s="1069">
        <v>0</v>
      </c>
      <c r="BL304" s="1108">
        <v>33.700000000000003</v>
      </c>
      <c r="BM304" s="421"/>
      <c r="BN304" s="422" t="s">
        <v>1229</v>
      </c>
      <c r="BO304" s="423" t="s">
        <v>1251</v>
      </c>
      <c r="BP304" s="424">
        <v>0.4</v>
      </c>
      <c r="BQ304" s="862" t="s">
        <v>305</v>
      </c>
      <c r="BR304" s="424">
        <v>39.000000000045794</v>
      </c>
      <c r="BS304" s="425">
        <v>1</v>
      </c>
      <c r="BT304" s="425">
        <v>1</v>
      </c>
      <c r="BU304" s="426"/>
    </row>
    <row r="305" spans="1:73" ht="14.25">
      <c r="A305" s="1242" t="s">
        <v>1230</v>
      </c>
      <c r="B305" s="1243"/>
      <c r="C305" s="1244"/>
      <c r="D305" s="1061">
        <v>0.4</v>
      </c>
      <c r="E305" s="1062"/>
      <c r="F305" s="1063"/>
      <c r="G305" s="1064" t="s">
        <v>305</v>
      </c>
      <c r="H305" s="1065">
        <v>39.000000000086992</v>
      </c>
      <c r="I305" s="1065">
        <v>1</v>
      </c>
      <c r="J305" s="1065">
        <v>39.000000000086992</v>
      </c>
      <c r="K305" s="1066">
        <v>1</v>
      </c>
      <c r="L305" s="1066">
        <v>1</v>
      </c>
      <c r="M305" s="1067">
        <v>1</v>
      </c>
      <c r="N305" s="1068">
        <v>0.04</v>
      </c>
      <c r="O305" s="1068">
        <v>0.1</v>
      </c>
      <c r="P305" s="1067">
        <v>1.1400000000000001</v>
      </c>
      <c r="Q305" s="1067">
        <v>1.08</v>
      </c>
      <c r="R305" s="1069">
        <v>48.02</v>
      </c>
      <c r="S305" s="1069">
        <v>0</v>
      </c>
      <c r="T305" s="1069">
        <v>0</v>
      </c>
      <c r="U305" s="1069">
        <v>0</v>
      </c>
      <c r="V305" s="1069">
        <v>0</v>
      </c>
      <c r="W305" s="1068">
        <v>0</v>
      </c>
      <c r="X305" s="1070">
        <v>0</v>
      </c>
      <c r="Y305" s="1083" t="s">
        <v>1252</v>
      </c>
      <c r="Z305" s="1084">
        <v>1.2</v>
      </c>
      <c r="AA305" s="1085" t="s">
        <v>41</v>
      </c>
      <c r="AB305" s="1086">
        <v>1.2</v>
      </c>
      <c r="AC305" s="1087">
        <v>1</v>
      </c>
      <c r="AD305" s="1088">
        <v>0.04</v>
      </c>
      <c r="AE305" s="1088">
        <v>0.15</v>
      </c>
      <c r="AF305" s="1089">
        <v>1.19</v>
      </c>
      <c r="AG305" s="1089">
        <v>2.2000000000000002</v>
      </c>
      <c r="AH305" s="1088">
        <v>0.92</v>
      </c>
      <c r="AI305" s="1090">
        <v>2.41</v>
      </c>
      <c r="AJ305" s="1090">
        <v>0</v>
      </c>
      <c r="AK305" s="1090">
        <v>0</v>
      </c>
      <c r="AL305" s="1090">
        <v>0</v>
      </c>
      <c r="AM305" s="1090">
        <v>0</v>
      </c>
      <c r="AN305" s="1088">
        <v>0</v>
      </c>
      <c r="AO305" s="1091">
        <v>0</v>
      </c>
      <c r="AP305" s="1242" t="s">
        <v>1230</v>
      </c>
      <c r="AQ305" s="1244">
        <v>0</v>
      </c>
      <c r="AR305" s="1103">
        <v>0.4</v>
      </c>
      <c r="AS305" s="1104"/>
      <c r="AT305" s="1104"/>
      <c r="AU305" s="1105">
        <v>39.000000000086992</v>
      </c>
      <c r="AV305" s="1084">
        <v>1.4</v>
      </c>
      <c r="AW305" s="1085" t="s">
        <v>41</v>
      </c>
      <c r="AX305" s="1086">
        <v>1.4</v>
      </c>
      <c r="AY305" s="1068">
        <v>37.600000000086993</v>
      </c>
      <c r="AZ305" s="1106">
        <v>0.1</v>
      </c>
      <c r="BA305" s="1106"/>
      <c r="BB305" s="1068">
        <v>1.08</v>
      </c>
      <c r="BC305" s="1067">
        <v>7.6</v>
      </c>
      <c r="BD305" s="1107">
        <v>0</v>
      </c>
      <c r="BE305" s="1107"/>
      <c r="BF305" s="1107">
        <v>50.430000000000007</v>
      </c>
      <c r="BG305" s="1107">
        <v>6.8</v>
      </c>
      <c r="BH305" s="1069">
        <v>1.19</v>
      </c>
      <c r="BI305" s="1069">
        <v>0</v>
      </c>
      <c r="BJ305" s="1069">
        <v>2.33</v>
      </c>
      <c r="BK305" s="1069">
        <v>0</v>
      </c>
      <c r="BL305" s="1108">
        <v>33.700000000000003</v>
      </c>
      <c r="BM305" s="421"/>
      <c r="BN305" s="422" t="s">
        <v>1230</v>
      </c>
      <c r="BO305" s="423" t="s">
        <v>1252</v>
      </c>
      <c r="BP305" s="424">
        <v>0.4</v>
      </c>
      <c r="BQ305" s="862" t="s">
        <v>305</v>
      </c>
      <c r="BR305" s="424">
        <v>39.000000000086992</v>
      </c>
      <c r="BS305" s="425">
        <v>1</v>
      </c>
      <c r="BT305" s="425">
        <v>1</v>
      </c>
      <c r="BU305" s="426"/>
    </row>
    <row r="306" spans="1:73" ht="14.25">
      <c r="A306" s="1242" t="s">
        <v>1231</v>
      </c>
      <c r="B306" s="1243"/>
      <c r="C306" s="1244"/>
      <c r="D306" s="1061">
        <v>0.4</v>
      </c>
      <c r="E306" s="1062"/>
      <c r="F306" s="1063"/>
      <c r="G306" s="1064" t="s">
        <v>305</v>
      </c>
      <c r="H306" s="1065">
        <v>38.999999999995389</v>
      </c>
      <c r="I306" s="1065">
        <v>1</v>
      </c>
      <c r="J306" s="1065">
        <v>38.999999999995389</v>
      </c>
      <c r="K306" s="1066">
        <v>1</v>
      </c>
      <c r="L306" s="1066">
        <v>1</v>
      </c>
      <c r="M306" s="1067">
        <v>1</v>
      </c>
      <c r="N306" s="1068">
        <v>0.04</v>
      </c>
      <c r="O306" s="1068">
        <v>0.1</v>
      </c>
      <c r="P306" s="1067">
        <v>1.1400000000000001</v>
      </c>
      <c r="Q306" s="1067">
        <v>1.08</v>
      </c>
      <c r="R306" s="1069">
        <v>48.02</v>
      </c>
      <c r="S306" s="1069">
        <v>0</v>
      </c>
      <c r="T306" s="1069">
        <v>0</v>
      </c>
      <c r="U306" s="1069">
        <v>0</v>
      </c>
      <c r="V306" s="1069">
        <v>0</v>
      </c>
      <c r="W306" s="1068">
        <v>0</v>
      </c>
      <c r="X306" s="1070">
        <v>0</v>
      </c>
      <c r="Y306" s="1083" t="s">
        <v>1253</v>
      </c>
      <c r="Z306" s="1084">
        <v>1.2</v>
      </c>
      <c r="AA306" s="1085" t="s">
        <v>41</v>
      </c>
      <c r="AB306" s="1086">
        <v>1.2</v>
      </c>
      <c r="AC306" s="1087">
        <v>1</v>
      </c>
      <c r="AD306" s="1088">
        <v>0.04</v>
      </c>
      <c r="AE306" s="1088">
        <v>0.15</v>
      </c>
      <c r="AF306" s="1089">
        <v>1.19</v>
      </c>
      <c r="AG306" s="1089">
        <v>2.2000000000000002</v>
      </c>
      <c r="AH306" s="1088">
        <v>0.92</v>
      </c>
      <c r="AI306" s="1090">
        <v>2.41</v>
      </c>
      <c r="AJ306" s="1090">
        <v>0</v>
      </c>
      <c r="AK306" s="1090">
        <v>0</v>
      </c>
      <c r="AL306" s="1090">
        <v>0</v>
      </c>
      <c r="AM306" s="1090">
        <v>0</v>
      </c>
      <c r="AN306" s="1088">
        <v>0</v>
      </c>
      <c r="AO306" s="1091">
        <v>0</v>
      </c>
      <c r="AP306" s="1242" t="s">
        <v>1231</v>
      </c>
      <c r="AQ306" s="1244">
        <v>0</v>
      </c>
      <c r="AR306" s="1103">
        <v>0.4</v>
      </c>
      <c r="AS306" s="1104"/>
      <c r="AT306" s="1104"/>
      <c r="AU306" s="1105">
        <v>38.999999999995389</v>
      </c>
      <c r="AV306" s="1084">
        <v>1.4</v>
      </c>
      <c r="AW306" s="1085" t="s">
        <v>41</v>
      </c>
      <c r="AX306" s="1086">
        <v>1.4</v>
      </c>
      <c r="AY306" s="1068">
        <v>37.59999999999539</v>
      </c>
      <c r="AZ306" s="1106">
        <v>0.1</v>
      </c>
      <c r="BA306" s="1106"/>
      <c r="BB306" s="1068">
        <v>1.08</v>
      </c>
      <c r="BC306" s="1067">
        <v>7.6</v>
      </c>
      <c r="BD306" s="1107">
        <v>0</v>
      </c>
      <c r="BE306" s="1107"/>
      <c r="BF306" s="1107">
        <v>50.430000000000007</v>
      </c>
      <c r="BG306" s="1107">
        <v>6.8</v>
      </c>
      <c r="BH306" s="1069">
        <v>1.19</v>
      </c>
      <c r="BI306" s="1069">
        <v>0</v>
      </c>
      <c r="BJ306" s="1069">
        <v>2.33</v>
      </c>
      <c r="BK306" s="1069">
        <v>0</v>
      </c>
      <c r="BL306" s="1108">
        <v>33.700000000000003</v>
      </c>
      <c r="BM306" s="421"/>
      <c r="BN306" s="422" t="s">
        <v>1231</v>
      </c>
      <c r="BO306" s="423" t="s">
        <v>1253</v>
      </c>
      <c r="BP306" s="424">
        <v>0.4</v>
      </c>
      <c r="BQ306" s="862" t="s">
        <v>305</v>
      </c>
      <c r="BR306" s="424">
        <v>38.999999999995389</v>
      </c>
      <c r="BS306" s="425">
        <v>1</v>
      </c>
      <c r="BT306" s="425">
        <v>1</v>
      </c>
      <c r="BU306" s="426"/>
    </row>
    <row r="307" spans="1:73" ht="14.25">
      <c r="A307" s="1242" t="s">
        <v>1232</v>
      </c>
      <c r="B307" s="1243"/>
      <c r="C307" s="1244"/>
      <c r="D307" s="1061">
        <v>0.4</v>
      </c>
      <c r="E307" s="1062"/>
      <c r="F307" s="1063"/>
      <c r="G307" s="1064" t="s">
        <v>305</v>
      </c>
      <c r="H307" s="1065">
        <v>11.23347715325043</v>
      </c>
      <c r="I307" s="1065">
        <v>1</v>
      </c>
      <c r="J307" s="1065">
        <v>11.23347715325043</v>
      </c>
      <c r="K307" s="1066">
        <v>1</v>
      </c>
      <c r="L307" s="1066">
        <v>1</v>
      </c>
      <c r="M307" s="1067">
        <v>1</v>
      </c>
      <c r="N307" s="1068">
        <v>0.04</v>
      </c>
      <c r="O307" s="1068">
        <v>0.1</v>
      </c>
      <c r="P307" s="1067">
        <v>1.1400000000000001</v>
      </c>
      <c r="Q307" s="1067">
        <v>1.08</v>
      </c>
      <c r="R307" s="1069">
        <v>13.83</v>
      </c>
      <c r="S307" s="1069">
        <v>0</v>
      </c>
      <c r="T307" s="1069">
        <v>0</v>
      </c>
      <c r="U307" s="1069">
        <v>0</v>
      </c>
      <c r="V307" s="1069">
        <v>0</v>
      </c>
      <c r="W307" s="1068">
        <v>0</v>
      </c>
      <c r="X307" s="1070">
        <v>0</v>
      </c>
      <c r="Y307" s="1083" t="s">
        <v>1254</v>
      </c>
      <c r="Z307" s="1084">
        <v>1.2</v>
      </c>
      <c r="AA307" s="1085" t="s">
        <v>41</v>
      </c>
      <c r="AB307" s="1086">
        <v>1.2</v>
      </c>
      <c r="AC307" s="1087">
        <v>1</v>
      </c>
      <c r="AD307" s="1088">
        <v>0.04</v>
      </c>
      <c r="AE307" s="1088">
        <v>0.15</v>
      </c>
      <c r="AF307" s="1089">
        <v>1.19</v>
      </c>
      <c r="AG307" s="1089">
        <v>2.2000000000000002</v>
      </c>
      <c r="AH307" s="1088">
        <v>0.92</v>
      </c>
      <c r="AI307" s="1090">
        <v>2.41</v>
      </c>
      <c r="AJ307" s="1090">
        <v>0</v>
      </c>
      <c r="AK307" s="1090">
        <v>0</v>
      </c>
      <c r="AL307" s="1090">
        <v>0</v>
      </c>
      <c r="AM307" s="1090">
        <v>0</v>
      </c>
      <c r="AN307" s="1088">
        <v>0</v>
      </c>
      <c r="AO307" s="1091">
        <v>0</v>
      </c>
      <c r="AP307" s="1242" t="s">
        <v>1232</v>
      </c>
      <c r="AQ307" s="1244">
        <v>0</v>
      </c>
      <c r="AR307" s="1103">
        <v>0.4</v>
      </c>
      <c r="AS307" s="1104"/>
      <c r="AT307" s="1104"/>
      <c r="AU307" s="1105">
        <v>11.23347715325043</v>
      </c>
      <c r="AV307" s="1084">
        <v>1.4</v>
      </c>
      <c r="AW307" s="1085" t="s">
        <v>41</v>
      </c>
      <c r="AX307" s="1086">
        <v>1.4</v>
      </c>
      <c r="AY307" s="1068">
        <v>9.8334771532504295</v>
      </c>
      <c r="AZ307" s="1106">
        <v>0.1</v>
      </c>
      <c r="BA307" s="1106"/>
      <c r="BB307" s="1068">
        <v>1.08</v>
      </c>
      <c r="BC307" s="1067">
        <v>1.99</v>
      </c>
      <c r="BD307" s="1107">
        <v>0</v>
      </c>
      <c r="BE307" s="1107"/>
      <c r="BF307" s="1107">
        <v>16.240000000000002</v>
      </c>
      <c r="BG307" s="1107">
        <v>1.78</v>
      </c>
      <c r="BH307" s="1069">
        <v>1.19</v>
      </c>
      <c r="BI307" s="1069">
        <v>0</v>
      </c>
      <c r="BJ307" s="1069">
        <v>2.33</v>
      </c>
      <c r="BK307" s="1069">
        <v>0</v>
      </c>
      <c r="BL307" s="1108">
        <v>10.14</v>
      </c>
      <c r="BM307" s="421"/>
      <c r="BN307" s="422" t="s">
        <v>1232</v>
      </c>
      <c r="BO307" s="423" t="s">
        <v>1254</v>
      </c>
      <c r="BP307" s="424">
        <v>0.4</v>
      </c>
      <c r="BQ307" s="862" t="s">
        <v>305</v>
      </c>
      <c r="BR307" s="424">
        <v>11.23347715325043</v>
      </c>
      <c r="BS307" s="425">
        <v>1</v>
      </c>
      <c r="BT307" s="425">
        <v>1</v>
      </c>
      <c r="BU307" s="426"/>
    </row>
    <row r="308" spans="1:73" ht="14.25">
      <c r="A308" s="1242" t="s">
        <v>1233</v>
      </c>
      <c r="B308" s="1243"/>
      <c r="C308" s="1244"/>
      <c r="D308" s="1061">
        <v>0.4</v>
      </c>
      <c r="E308" s="1062"/>
      <c r="F308" s="1063"/>
      <c r="G308" s="1064" t="s">
        <v>305</v>
      </c>
      <c r="H308" s="1065">
        <v>30.000000000005404</v>
      </c>
      <c r="I308" s="1065">
        <v>1</v>
      </c>
      <c r="J308" s="1065">
        <v>30.000000000005404</v>
      </c>
      <c r="K308" s="1066">
        <v>1</v>
      </c>
      <c r="L308" s="1066">
        <v>1</v>
      </c>
      <c r="M308" s="1067">
        <v>1</v>
      </c>
      <c r="N308" s="1068">
        <v>0.04</v>
      </c>
      <c r="O308" s="1068">
        <v>0.1</v>
      </c>
      <c r="P308" s="1067">
        <v>1.1400000000000001</v>
      </c>
      <c r="Q308" s="1067">
        <v>1.08</v>
      </c>
      <c r="R308" s="1069">
        <v>36.94</v>
      </c>
      <c r="S308" s="1069">
        <v>0</v>
      </c>
      <c r="T308" s="1069">
        <v>0</v>
      </c>
      <c r="U308" s="1069">
        <v>0</v>
      </c>
      <c r="V308" s="1069">
        <v>0</v>
      </c>
      <c r="W308" s="1068">
        <v>0</v>
      </c>
      <c r="X308" s="1070">
        <v>0</v>
      </c>
      <c r="Y308" s="1083" t="s">
        <v>1255</v>
      </c>
      <c r="Z308" s="1084">
        <v>1.2</v>
      </c>
      <c r="AA308" s="1085" t="s">
        <v>41</v>
      </c>
      <c r="AB308" s="1086">
        <v>1.2</v>
      </c>
      <c r="AC308" s="1087">
        <v>1</v>
      </c>
      <c r="AD308" s="1088">
        <v>0.04</v>
      </c>
      <c r="AE308" s="1088">
        <v>0.15</v>
      </c>
      <c r="AF308" s="1089">
        <v>1.19</v>
      </c>
      <c r="AG308" s="1089">
        <v>2.2000000000000002</v>
      </c>
      <c r="AH308" s="1088">
        <v>0.92</v>
      </c>
      <c r="AI308" s="1090">
        <v>2.41</v>
      </c>
      <c r="AJ308" s="1090">
        <v>0</v>
      </c>
      <c r="AK308" s="1090">
        <v>0</v>
      </c>
      <c r="AL308" s="1090">
        <v>0</v>
      </c>
      <c r="AM308" s="1090">
        <v>0</v>
      </c>
      <c r="AN308" s="1088">
        <v>0</v>
      </c>
      <c r="AO308" s="1091">
        <v>0</v>
      </c>
      <c r="AP308" s="1242" t="s">
        <v>1233</v>
      </c>
      <c r="AQ308" s="1244">
        <v>0</v>
      </c>
      <c r="AR308" s="1103">
        <v>0.4</v>
      </c>
      <c r="AS308" s="1104"/>
      <c r="AT308" s="1104"/>
      <c r="AU308" s="1105">
        <v>30.000000000005404</v>
      </c>
      <c r="AV308" s="1084">
        <v>1.4</v>
      </c>
      <c r="AW308" s="1085" t="s">
        <v>41</v>
      </c>
      <c r="AX308" s="1086">
        <v>1.4</v>
      </c>
      <c r="AY308" s="1068">
        <v>28.600000000005405</v>
      </c>
      <c r="AZ308" s="1106">
        <v>0.1</v>
      </c>
      <c r="BA308" s="1106"/>
      <c r="BB308" s="1068">
        <v>1.08</v>
      </c>
      <c r="BC308" s="1067">
        <v>5.78</v>
      </c>
      <c r="BD308" s="1107">
        <v>0</v>
      </c>
      <c r="BE308" s="1107"/>
      <c r="BF308" s="1107">
        <v>39.349999999999994</v>
      </c>
      <c r="BG308" s="1107">
        <v>5.18</v>
      </c>
      <c r="BH308" s="1069">
        <v>1.19</v>
      </c>
      <c r="BI308" s="1069">
        <v>0</v>
      </c>
      <c r="BJ308" s="1069">
        <v>2.33</v>
      </c>
      <c r="BK308" s="1069">
        <v>0</v>
      </c>
      <c r="BL308" s="1108">
        <v>26.06</v>
      </c>
      <c r="BM308" s="421"/>
      <c r="BN308" s="422" t="s">
        <v>1233</v>
      </c>
      <c r="BO308" s="423" t="s">
        <v>1255</v>
      </c>
      <c r="BP308" s="424">
        <v>0.4</v>
      </c>
      <c r="BQ308" s="862" t="s">
        <v>305</v>
      </c>
      <c r="BR308" s="424">
        <v>30.000000000005404</v>
      </c>
      <c r="BS308" s="425">
        <v>1</v>
      </c>
      <c r="BT308" s="425">
        <v>1</v>
      </c>
      <c r="BU308" s="426"/>
    </row>
    <row r="309" spans="1:73" ht="14.25">
      <c r="A309" s="1242" t="s">
        <v>1234</v>
      </c>
      <c r="B309" s="1243"/>
      <c r="C309" s="1244"/>
      <c r="D309" s="1061">
        <v>0.4</v>
      </c>
      <c r="E309" s="1062"/>
      <c r="F309" s="1063"/>
      <c r="G309" s="1064" t="s">
        <v>305</v>
      </c>
      <c r="H309" s="1065">
        <v>29.999999999790894</v>
      </c>
      <c r="I309" s="1065">
        <v>1</v>
      </c>
      <c r="J309" s="1065">
        <v>29.999999999790894</v>
      </c>
      <c r="K309" s="1066">
        <v>1</v>
      </c>
      <c r="L309" s="1066">
        <v>1</v>
      </c>
      <c r="M309" s="1067">
        <v>1</v>
      </c>
      <c r="N309" s="1068">
        <v>0.04</v>
      </c>
      <c r="O309" s="1068">
        <v>0.1</v>
      </c>
      <c r="P309" s="1067">
        <v>1.1400000000000001</v>
      </c>
      <c r="Q309" s="1067">
        <v>1.08</v>
      </c>
      <c r="R309" s="1069">
        <v>36.94</v>
      </c>
      <c r="S309" s="1069">
        <v>0</v>
      </c>
      <c r="T309" s="1069">
        <v>0</v>
      </c>
      <c r="U309" s="1069">
        <v>0</v>
      </c>
      <c r="V309" s="1069">
        <v>0</v>
      </c>
      <c r="W309" s="1068">
        <v>0</v>
      </c>
      <c r="X309" s="1070">
        <v>0</v>
      </c>
      <c r="Y309" s="1083" t="s">
        <v>1255</v>
      </c>
      <c r="Z309" s="1084">
        <v>1.2</v>
      </c>
      <c r="AA309" s="1085" t="s">
        <v>41</v>
      </c>
      <c r="AB309" s="1086">
        <v>1.2</v>
      </c>
      <c r="AC309" s="1087">
        <v>1</v>
      </c>
      <c r="AD309" s="1088">
        <v>0.04</v>
      </c>
      <c r="AE309" s="1088">
        <v>0.15</v>
      </c>
      <c r="AF309" s="1089">
        <v>1.19</v>
      </c>
      <c r="AG309" s="1089">
        <v>2.2000000000000002</v>
      </c>
      <c r="AH309" s="1088">
        <v>0.92</v>
      </c>
      <c r="AI309" s="1090">
        <v>2.41</v>
      </c>
      <c r="AJ309" s="1090">
        <v>0</v>
      </c>
      <c r="AK309" s="1090">
        <v>0</v>
      </c>
      <c r="AL309" s="1090">
        <v>0</v>
      </c>
      <c r="AM309" s="1090">
        <v>0</v>
      </c>
      <c r="AN309" s="1088">
        <v>0</v>
      </c>
      <c r="AO309" s="1091">
        <v>0</v>
      </c>
      <c r="AP309" s="1242" t="s">
        <v>1234</v>
      </c>
      <c r="AQ309" s="1244">
        <v>0</v>
      </c>
      <c r="AR309" s="1103">
        <v>0.4</v>
      </c>
      <c r="AS309" s="1104"/>
      <c r="AT309" s="1104"/>
      <c r="AU309" s="1105">
        <v>29.999999999790894</v>
      </c>
      <c r="AV309" s="1084">
        <v>1.4</v>
      </c>
      <c r="AW309" s="1085" t="s">
        <v>41</v>
      </c>
      <c r="AX309" s="1086">
        <v>1.4</v>
      </c>
      <c r="AY309" s="1068">
        <v>28.599999999790896</v>
      </c>
      <c r="AZ309" s="1106">
        <v>0.1</v>
      </c>
      <c r="BA309" s="1106"/>
      <c r="BB309" s="1068">
        <v>1.08</v>
      </c>
      <c r="BC309" s="1067">
        <v>5.78</v>
      </c>
      <c r="BD309" s="1107">
        <v>0</v>
      </c>
      <c r="BE309" s="1107"/>
      <c r="BF309" s="1107">
        <v>39.349999999999994</v>
      </c>
      <c r="BG309" s="1107">
        <v>5.18</v>
      </c>
      <c r="BH309" s="1069">
        <v>1.19</v>
      </c>
      <c r="BI309" s="1069">
        <v>0</v>
      </c>
      <c r="BJ309" s="1069">
        <v>2.33</v>
      </c>
      <c r="BK309" s="1069">
        <v>0</v>
      </c>
      <c r="BL309" s="1108">
        <v>26.06</v>
      </c>
      <c r="BM309" s="421"/>
      <c r="BN309" s="422" t="s">
        <v>1234</v>
      </c>
      <c r="BO309" s="423" t="s">
        <v>1255</v>
      </c>
      <c r="BP309" s="424">
        <v>0.4</v>
      </c>
      <c r="BQ309" s="862" t="s">
        <v>305</v>
      </c>
      <c r="BR309" s="424">
        <v>29.999999999790894</v>
      </c>
      <c r="BS309" s="425">
        <v>1</v>
      </c>
      <c r="BT309" s="425">
        <v>1</v>
      </c>
      <c r="BU309" s="426"/>
    </row>
    <row r="310" spans="1:73" ht="14.25">
      <c r="A310" s="1242" t="s">
        <v>1235</v>
      </c>
      <c r="B310" s="1243"/>
      <c r="C310" s="1244"/>
      <c r="D310" s="1061">
        <v>0.4</v>
      </c>
      <c r="E310" s="1062"/>
      <c r="F310" s="1063"/>
      <c r="G310" s="1064" t="s">
        <v>305</v>
      </c>
      <c r="H310" s="1065">
        <v>30.000000000045773</v>
      </c>
      <c r="I310" s="1065">
        <v>1</v>
      </c>
      <c r="J310" s="1065">
        <v>30.000000000045773</v>
      </c>
      <c r="K310" s="1066">
        <v>1</v>
      </c>
      <c r="L310" s="1066">
        <v>1</v>
      </c>
      <c r="M310" s="1067">
        <v>1</v>
      </c>
      <c r="N310" s="1068">
        <v>0.04</v>
      </c>
      <c r="O310" s="1068">
        <v>0.1</v>
      </c>
      <c r="P310" s="1067">
        <v>1.1400000000000001</v>
      </c>
      <c r="Q310" s="1067">
        <v>1.08</v>
      </c>
      <c r="R310" s="1069">
        <v>36.94</v>
      </c>
      <c r="S310" s="1069">
        <v>0</v>
      </c>
      <c r="T310" s="1069">
        <v>0</v>
      </c>
      <c r="U310" s="1069">
        <v>0</v>
      </c>
      <c r="V310" s="1069">
        <v>0</v>
      </c>
      <c r="W310" s="1068">
        <v>0</v>
      </c>
      <c r="X310" s="1070">
        <v>0</v>
      </c>
      <c r="Y310" s="1083" t="s">
        <v>1255</v>
      </c>
      <c r="Z310" s="1084">
        <v>1.2</v>
      </c>
      <c r="AA310" s="1085" t="s">
        <v>41</v>
      </c>
      <c r="AB310" s="1086">
        <v>1.2</v>
      </c>
      <c r="AC310" s="1087">
        <v>1</v>
      </c>
      <c r="AD310" s="1088">
        <v>0.04</v>
      </c>
      <c r="AE310" s="1088">
        <v>0.15</v>
      </c>
      <c r="AF310" s="1089">
        <v>1.19</v>
      </c>
      <c r="AG310" s="1089">
        <v>2.2000000000000002</v>
      </c>
      <c r="AH310" s="1088">
        <v>0.92</v>
      </c>
      <c r="AI310" s="1090">
        <v>2.41</v>
      </c>
      <c r="AJ310" s="1090">
        <v>0</v>
      </c>
      <c r="AK310" s="1090">
        <v>0</v>
      </c>
      <c r="AL310" s="1090">
        <v>0</v>
      </c>
      <c r="AM310" s="1090">
        <v>0</v>
      </c>
      <c r="AN310" s="1088">
        <v>0</v>
      </c>
      <c r="AO310" s="1091">
        <v>0</v>
      </c>
      <c r="AP310" s="1242" t="s">
        <v>1235</v>
      </c>
      <c r="AQ310" s="1244">
        <v>0</v>
      </c>
      <c r="AR310" s="1103">
        <v>0.4</v>
      </c>
      <c r="AS310" s="1104"/>
      <c r="AT310" s="1104"/>
      <c r="AU310" s="1105">
        <v>30.000000000045773</v>
      </c>
      <c r="AV310" s="1084">
        <v>1.4</v>
      </c>
      <c r="AW310" s="1085" t="s">
        <v>41</v>
      </c>
      <c r="AX310" s="1086">
        <v>1.4</v>
      </c>
      <c r="AY310" s="1068">
        <v>28.600000000045775</v>
      </c>
      <c r="AZ310" s="1106">
        <v>0.1</v>
      </c>
      <c r="BA310" s="1106"/>
      <c r="BB310" s="1068">
        <v>1.08</v>
      </c>
      <c r="BC310" s="1067">
        <v>5.78</v>
      </c>
      <c r="BD310" s="1107">
        <v>0</v>
      </c>
      <c r="BE310" s="1107"/>
      <c r="BF310" s="1107">
        <v>39.349999999999994</v>
      </c>
      <c r="BG310" s="1107">
        <v>5.18</v>
      </c>
      <c r="BH310" s="1069">
        <v>1.19</v>
      </c>
      <c r="BI310" s="1069">
        <v>0</v>
      </c>
      <c r="BJ310" s="1069">
        <v>2.33</v>
      </c>
      <c r="BK310" s="1069">
        <v>0</v>
      </c>
      <c r="BL310" s="1108">
        <v>26.06</v>
      </c>
      <c r="BM310" s="421"/>
      <c r="BN310" s="422" t="s">
        <v>1235</v>
      </c>
      <c r="BO310" s="423" t="s">
        <v>1255</v>
      </c>
      <c r="BP310" s="424">
        <v>0.4</v>
      </c>
      <c r="BQ310" s="862" t="s">
        <v>305</v>
      </c>
      <c r="BR310" s="424">
        <v>30.000000000045773</v>
      </c>
      <c r="BS310" s="425">
        <v>1</v>
      </c>
      <c r="BT310" s="425">
        <v>1</v>
      </c>
      <c r="BU310" s="426"/>
    </row>
    <row r="311" spans="1:73" ht="14.25">
      <c r="A311" s="1242" t="s">
        <v>1236</v>
      </c>
      <c r="B311" s="1243"/>
      <c r="C311" s="1244"/>
      <c r="D311" s="1061">
        <v>0.4</v>
      </c>
      <c r="E311" s="1062"/>
      <c r="F311" s="1063"/>
      <c r="G311" s="1064" t="s">
        <v>305</v>
      </c>
      <c r="H311" s="1065">
        <v>30.000000000005404</v>
      </c>
      <c r="I311" s="1065">
        <v>1</v>
      </c>
      <c r="J311" s="1065">
        <v>30.000000000005404</v>
      </c>
      <c r="K311" s="1066">
        <v>1</v>
      </c>
      <c r="L311" s="1066">
        <v>1</v>
      </c>
      <c r="M311" s="1067">
        <v>1</v>
      </c>
      <c r="N311" s="1068">
        <v>0.04</v>
      </c>
      <c r="O311" s="1068">
        <v>0.1</v>
      </c>
      <c r="P311" s="1067">
        <v>1.1400000000000001</v>
      </c>
      <c r="Q311" s="1067">
        <v>1.08</v>
      </c>
      <c r="R311" s="1069">
        <v>36.94</v>
      </c>
      <c r="S311" s="1069">
        <v>0</v>
      </c>
      <c r="T311" s="1069">
        <v>0</v>
      </c>
      <c r="U311" s="1069">
        <v>0</v>
      </c>
      <c r="V311" s="1069">
        <v>0</v>
      </c>
      <c r="W311" s="1068">
        <v>0</v>
      </c>
      <c r="X311" s="1070">
        <v>0</v>
      </c>
      <c r="Y311" s="1083" t="s">
        <v>1255</v>
      </c>
      <c r="Z311" s="1084">
        <v>1.2</v>
      </c>
      <c r="AA311" s="1085" t="s">
        <v>41</v>
      </c>
      <c r="AB311" s="1086">
        <v>1.2</v>
      </c>
      <c r="AC311" s="1087">
        <v>1</v>
      </c>
      <c r="AD311" s="1088">
        <v>0.04</v>
      </c>
      <c r="AE311" s="1088">
        <v>0.15</v>
      </c>
      <c r="AF311" s="1089">
        <v>1.19</v>
      </c>
      <c r="AG311" s="1089">
        <v>2.2000000000000002</v>
      </c>
      <c r="AH311" s="1088">
        <v>0.92</v>
      </c>
      <c r="AI311" s="1090">
        <v>2.41</v>
      </c>
      <c r="AJ311" s="1090">
        <v>0</v>
      </c>
      <c r="AK311" s="1090">
        <v>0</v>
      </c>
      <c r="AL311" s="1090">
        <v>0</v>
      </c>
      <c r="AM311" s="1090">
        <v>0</v>
      </c>
      <c r="AN311" s="1088">
        <v>0</v>
      </c>
      <c r="AO311" s="1091">
        <v>0</v>
      </c>
      <c r="AP311" s="1242" t="s">
        <v>1236</v>
      </c>
      <c r="AQ311" s="1244">
        <v>0</v>
      </c>
      <c r="AR311" s="1103">
        <v>0.4</v>
      </c>
      <c r="AS311" s="1104"/>
      <c r="AT311" s="1104"/>
      <c r="AU311" s="1105">
        <v>30.000000000005404</v>
      </c>
      <c r="AV311" s="1084">
        <v>1.4</v>
      </c>
      <c r="AW311" s="1085" t="s">
        <v>41</v>
      </c>
      <c r="AX311" s="1086">
        <v>1.4</v>
      </c>
      <c r="AY311" s="1068">
        <v>28.600000000005405</v>
      </c>
      <c r="AZ311" s="1106">
        <v>0.1</v>
      </c>
      <c r="BA311" s="1106"/>
      <c r="BB311" s="1068">
        <v>1.08</v>
      </c>
      <c r="BC311" s="1067">
        <v>5.78</v>
      </c>
      <c r="BD311" s="1107">
        <v>0</v>
      </c>
      <c r="BE311" s="1107"/>
      <c r="BF311" s="1107">
        <v>39.349999999999994</v>
      </c>
      <c r="BG311" s="1107">
        <v>5.18</v>
      </c>
      <c r="BH311" s="1069">
        <v>1.19</v>
      </c>
      <c r="BI311" s="1069">
        <v>0</v>
      </c>
      <c r="BJ311" s="1069">
        <v>2.33</v>
      </c>
      <c r="BK311" s="1069">
        <v>0</v>
      </c>
      <c r="BL311" s="1108">
        <v>26.06</v>
      </c>
      <c r="BM311" s="421"/>
      <c r="BN311" s="422" t="s">
        <v>1236</v>
      </c>
      <c r="BO311" s="423" t="s">
        <v>1255</v>
      </c>
      <c r="BP311" s="424">
        <v>0.4</v>
      </c>
      <c r="BQ311" s="862" t="s">
        <v>305</v>
      </c>
      <c r="BR311" s="424">
        <v>30.000000000005404</v>
      </c>
      <c r="BS311" s="425">
        <v>1</v>
      </c>
      <c r="BT311" s="425">
        <v>1</v>
      </c>
      <c r="BU311" s="426"/>
    </row>
    <row r="312" spans="1:73" ht="14.25">
      <c r="A312" s="1242" t="s">
        <v>1237</v>
      </c>
      <c r="B312" s="1243"/>
      <c r="C312" s="1244"/>
      <c r="D312" s="1061">
        <v>0.4</v>
      </c>
      <c r="E312" s="1062"/>
      <c r="F312" s="1063"/>
      <c r="G312" s="1064" t="s">
        <v>305</v>
      </c>
      <c r="H312" s="1065">
        <v>29.999999999790894</v>
      </c>
      <c r="I312" s="1065">
        <v>1</v>
      </c>
      <c r="J312" s="1065">
        <v>29.999999999790894</v>
      </c>
      <c r="K312" s="1066">
        <v>1</v>
      </c>
      <c r="L312" s="1066">
        <v>1</v>
      </c>
      <c r="M312" s="1067">
        <v>1</v>
      </c>
      <c r="N312" s="1068">
        <v>0.04</v>
      </c>
      <c r="O312" s="1068">
        <v>0.1</v>
      </c>
      <c r="P312" s="1067">
        <v>1.1400000000000001</v>
      </c>
      <c r="Q312" s="1067">
        <v>1.08</v>
      </c>
      <c r="R312" s="1069">
        <v>36.94</v>
      </c>
      <c r="S312" s="1069">
        <v>0</v>
      </c>
      <c r="T312" s="1069">
        <v>0</v>
      </c>
      <c r="U312" s="1069">
        <v>0</v>
      </c>
      <c r="V312" s="1069">
        <v>0</v>
      </c>
      <c r="W312" s="1068">
        <v>0</v>
      </c>
      <c r="X312" s="1070">
        <v>0</v>
      </c>
      <c r="Y312" s="1083" t="s">
        <v>1255</v>
      </c>
      <c r="Z312" s="1084">
        <v>1.2</v>
      </c>
      <c r="AA312" s="1085" t="s">
        <v>41</v>
      </c>
      <c r="AB312" s="1086">
        <v>1.2</v>
      </c>
      <c r="AC312" s="1087">
        <v>1</v>
      </c>
      <c r="AD312" s="1088">
        <v>0.04</v>
      </c>
      <c r="AE312" s="1088">
        <v>0.15</v>
      </c>
      <c r="AF312" s="1089">
        <v>1.19</v>
      </c>
      <c r="AG312" s="1089">
        <v>2.2000000000000002</v>
      </c>
      <c r="AH312" s="1088">
        <v>0.92</v>
      </c>
      <c r="AI312" s="1090">
        <v>2.41</v>
      </c>
      <c r="AJ312" s="1090">
        <v>0</v>
      </c>
      <c r="AK312" s="1090">
        <v>0</v>
      </c>
      <c r="AL312" s="1090">
        <v>0</v>
      </c>
      <c r="AM312" s="1090">
        <v>0</v>
      </c>
      <c r="AN312" s="1088">
        <v>0</v>
      </c>
      <c r="AO312" s="1091">
        <v>0</v>
      </c>
      <c r="AP312" s="1242" t="s">
        <v>1237</v>
      </c>
      <c r="AQ312" s="1244">
        <v>0</v>
      </c>
      <c r="AR312" s="1103">
        <v>0.4</v>
      </c>
      <c r="AS312" s="1104"/>
      <c r="AT312" s="1104"/>
      <c r="AU312" s="1105">
        <v>29.999999999790894</v>
      </c>
      <c r="AV312" s="1084">
        <v>1.4</v>
      </c>
      <c r="AW312" s="1085" t="s">
        <v>41</v>
      </c>
      <c r="AX312" s="1086">
        <v>1.4</v>
      </c>
      <c r="AY312" s="1068">
        <v>28.599999999790896</v>
      </c>
      <c r="AZ312" s="1106">
        <v>0.1</v>
      </c>
      <c r="BA312" s="1106"/>
      <c r="BB312" s="1068">
        <v>1.08</v>
      </c>
      <c r="BC312" s="1067">
        <v>5.78</v>
      </c>
      <c r="BD312" s="1107">
        <v>0</v>
      </c>
      <c r="BE312" s="1107"/>
      <c r="BF312" s="1107">
        <v>39.349999999999994</v>
      </c>
      <c r="BG312" s="1107">
        <v>5.18</v>
      </c>
      <c r="BH312" s="1069">
        <v>1.19</v>
      </c>
      <c r="BI312" s="1069">
        <v>0</v>
      </c>
      <c r="BJ312" s="1069">
        <v>2.33</v>
      </c>
      <c r="BK312" s="1069">
        <v>0</v>
      </c>
      <c r="BL312" s="1108">
        <v>26.06</v>
      </c>
      <c r="BM312" s="421"/>
      <c r="BN312" s="422" t="s">
        <v>1237</v>
      </c>
      <c r="BO312" s="423" t="s">
        <v>1255</v>
      </c>
      <c r="BP312" s="424">
        <v>0.4</v>
      </c>
      <c r="BQ312" s="862" t="s">
        <v>305</v>
      </c>
      <c r="BR312" s="424">
        <v>29.999999999790894</v>
      </c>
      <c r="BS312" s="425">
        <v>1</v>
      </c>
      <c r="BT312" s="425">
        <v>1</v>
      </c>
      <c r="BU312" s="426"/>
    </row>
    <row r="313" spans="1:73" ht="14.25">
      <c r="A313" s="1242" t="s">
        <v>1238</v>
      </c>
      <c r="B313" s="1243"/>
      <c r="C313" s="1244"/>
      <c r="D313" s="1061">
        <v>0.4</v>
      </c>
      <c r="E313" s="1062"/>
      <c r="F313" s="1063"/>
      <c r="G313" s="1064" t="s">
        <v>305</v>
      </c>
      <c r="H313" s="1065">
        <v>30.746901839497227</v>
      </c>
      <c r="I313" s="1065">
        <v>1</v>
      </c>
      <c r="J313" s="1065">
        <v>30.746901839497227</v>
      </c>
      <c r="K313" s="1066">
        <v>1</v>
      </c>
      <c r="L313" s="1066">
        <v>1</v>
      </c>
      <c r="M313" s="1067">
        <v>1</v>
      </c>
      <c r="N313" s="1068">
        <v>0.04</v>
      </c>
      <c r="O313" s="1068">
        <v>0.1</v>
      </c>
      <c r="P313" s="1067">
        <v>1.1400000000000001</v>
      </c>
      <c r="Q313" s="1067">
        <v>1.08</v>
      </c>
      <c r="R313" s="1069">
        <v>37.86</v>
      </c>
      <c r="S313" s="1069">
        <v>0</v>
      </c>
      <c r="T313" s="1069">
        <v>0</v>
      </c>
      <c r="U313" s="1069">
        <v>0</v>
      </c>
      <c r="V313" s="1069">
        <v>0</v>
      </c>
      <c r="W313" s="1068">
        <v>0</v>
      </c>
      <c r="X313" s="1070">
        <v>0</v>
      </c>
      <c r="Y313" s="1083" t="s">
        <v>1255</v>
      </c>
      <c r="Z313" s="1084">
        <v>1.2</v>
      </c>
      <c r="AA313" s="1085" t="s">
        <v>41</v>
      </c>
      <c r="AB313" s="1086">
        <v>1.2</v>
      </c>
      <c r="AC313" s="1087">
        <v>1</v>
      </c>
      <c r="AD313" s="1088">
        <v>0.04</v>
      </c>
      <c r="AE313" s="1088">
        <v>0.15</v>
      </c>
      <c r="AF313" s="1089">
        <v>1.19</v>
      </c>
      <c r="AG313" s="1089">
        <v>2.2000000000000002</v>
      </c>
      <c r="AH313" s="1088">
        <v>0.92</v>
      </c>
      <c r="AI313" s="1090">
        <v>2.41</v>
      </c>
      <c r="AJ313" s="1090">
        <v>0</v>
      </c>
      <c r="AK313" s="1090">
        <v>0</v>
      </c>
      <c r="AL313" s="1090">
        <v>0</v>
      </c>
      <c r="AM313" s="1090">
        <v>0</v>
      </c>
      <c r="AN313" s="1088">
        <v>0</v>
      </c>
      <c r="AO313" s="1091">
        <v>0</v>
      </c>
      <c r="AP313" s="1242" t="s">
        <v>1238</v>
      </c>
      <c r="AQ313" s="1244">
        <v>0</v>
      </c>
      <c r="AR313" s="1103">
        <v>0.4</v>
      </c>
      <c r="AS313" s="1104"/>
      <c r="AT313" s="1104"/>
      <c r="AU313" s="1105">
        <v>30.746901839497227</v>
      </c>
      <c r="AV313" s="1084">
        <v>1.4</v>
      </c>
      <c r="AW313" s="1085" t="s">
        <v>41</v>
      </c>
      <c r="AX313" s="1086">
        <v>1.4</v>
      </c>
      <c r="AY313" s="1068">
        <v>29.346901839497228</v>
      </c>
      <c r="AZ313" s="1106">
        <v>0.1</v>
      </c>
      <c r="BA313" s="1106"/>
      <c r="BB313" s="1068">
        <v>1.08</v>
      </c>
      <c r="BC313" s="1067">
        <v>5.93</v>
      </c>
      <c r="BD313" s="1107">
        <v>0</v>
      </c>
      <c r="BE313" s="1107"/>
      <c r="BF313" s="1107">
        <v>40.269999999999996</v>
      </c>
      <c r="BG313" s="1107">
        <v>5.31</v>
      </c>
      <c r="BH313" s="1069">
        <v>1.19</v>
      </c>
      <c r="BI313" s="1069">
        <v>0</v>
      </c>
      <c r="BJ313" s="1069">
        <v>2.33</v>
      </c>
      <c r="BK313" s="1069">
        <v>0</v>
      </c>
      <c r="BL313" s="1108">
        <v>26.7</v>
      </c>
      <c r="BM313" s="421"/>
      <c r="BN313" s="422" t="s">
        <v>1238</v>
      </c>
      <c r="BO313" s="423" t="s">
        <v>1255</v>
      </c>
      <c r="BP313" s="424">
        <v>0.4</v>
      </c>
      <c r="BQ313" s="862" t="s">
        <v>305</v>
      </c>
      <c r="BR313" s="424">
        <v>30.746901839497227</v>
      </c>
      <c r="BS313" s="425">
        <v>1</v>
      </c>
      <c r="BT313" s="425">
        <v>1</v>
      </c>
      <c r="BU313" s="426"/>
    </row>
    <row r="314" spans="1:73" ht="14.25">
      <c r="A314" s="1242" t="s">
        <v>1239</v>
      </c>
      <c r="B314" s="1243"/>
      <c r="C314" s="1244"/>
      <c r="D314" s="1061">
        <v>0.4</v>
      </c>
      <c r="E314" s="1062"/>
      <c r="F314" s="1063"/>
      <c r="G314" s="1064" t="s">
        <v>305</v>
      </c>
      <c r="H314" s="1065">
        <v>30.00000000018947</v>
      </c>
      <c r="I314" s="1065">
        <v>1</v>
      </c>
      <c r="J314" s="1065">
        <v>30.00000000018947</v>
      </c>
      <c r="K314" s="1066">
        <v>1</v>
      </c>
      <c r="L314" s="1066">
        <v>1.5649999999999906</v>
      </c>
      <c r="M314" s="1067">
        <v>1.28</v>
      </c>
      <c r="N314" s="1068">
        <v>0.04</v>
      </c>
      <c r="O314" s="1068">
        <v>0.1</v>
      </c>
      <c r="P314" s="1067">
        <v>1.4200000000000002</v>
      </c>
      <c r="Q314" s="1067">
        <v>1.08</v>
      </c>
      <c r="R314" s="1069">
        <v>46.01</v>
      </c>
      <c r="S314" s="1069">
        <v>0</v>
      </c>
      <c r="T314" s="1069">
        <v>0</v>
      </c>
      <c r="U314" s="1069">
        <v>0</v>
      </c>
      <c r="V314" s="1069">
        <v>0</v>
      </c>
      <c r="W314" s="1068">
        <v>0</v>
      </c>
      <c r="X314" s="1070">
        <v>0</v>
      </c>
      <c r="Y314" s="1083" t="s">
        <v>1255</v>
      </c>
      <c r="Z314" s="1084">
        <v>1.2</v>
      </c>
      <c r="AA314" s="1085" t="s">
        <v>41</v>
      </c>
      <c r="AB314" s="1086">
        <v>1.2</v>
      </c>
      <c r="AC314" s="1087">
        <v>1</v>
      </c>
      <c r="AD314" s="1088">
        <v>0.04</v>
      </c>
      <c r="AE314" s="1088">
        <v>0.15</v>
      </c>
      <c r="AF314" s="1089">
        <v>1.19</v>
      </c>
      <c r="AG314" s="1089">
        <v>2.2000000000000002</v>
      </c>
      <c r="AH314" s="1088">
        <v>0.92</v>
      </c>
      <c r="AI314" s="1090">
        <v>2.41</v>
      </c>
      <c r="AJ314" s="1090">
        <v>0</v>
      </c>
      <c r="AK314" s="1090">
        <v>0</v>
      </c>
      <c r="AL314" s="1090">
        <v>0</v>
      </c>
      <c r="AM314" s="1090">
        <v>0</v>
      </c>
      <c r="AN314" s="1088">
        <v>0</v>
      </c>
      <c r="AO314" s="1091">
        <v>0</v>
      </c>
      <c r="AP314" s="1242" t="s">
        <v>1239</v>
      </c>
      <c r="AQ314" s="1244">
        <v>0</v>
      </c>
      <c r="AR314" s="1103">
        <v>0.4</v>
      </c>
      <c r="AS314" s="1104"/>
      <c r="AT314" s="1104"/>
      <c r="AU314" s="1105">
        <v>30.00000000018947</v>
      </c>
      <c r="AV314" s="1084">
        <v>1.4</v>
      </c>
      <c r="AW314" s="1085" t="s">
        <v>41</v>
      </c>
      <c r="AX314" s="1086">
        <v>1.4</v>
      </c>
      <c r="AY314" s="1068">
        <v>28.600000000189471</v>
      </c>
      <c r="AZ314" s="1106">
        <v>0.1</v>
      </c>
      <c r="BA314" s="1106"/>
      <c r="BB314" s="1068">
        <v>1.08</v>
      </c>
      <c r="BC314" s="1067">
        <v>5.78</v>
      </c>
      <c r="BD314" s="1107">
        <v>0</v>
      </c>
      <c r="BE314" s="1107"/>
      <c r="BF314" s="1107">
        <v>48.42</v>
      </c>
      <c r="BG314" s="1107">
        <v>5.18</v>
      </c>
      <c r="BH314" s="1069">
        <v>1.19</v>
      </c>
      <c r="BI314" s="1069">
        <v>0</v>
      </c>
      <c r="BJ314" s="1069">
        <v>2.33</v>
      </c>
      <c r="BK314" s="1069">
        <v>0</v>
      </c>
      <c r="BL314" s="1108">
        <v>35.130000000000003</v>
      </c>
      <c r="BM314" s="421"/>
      <c r="BN314" s="422" t="s">
        <v>1239</v>
      </c>
      <c r="BO314" s="423" t="s">
        <v>1255</v>
      </c>
      <c r="BP314" s="424">
        <v>0.4</v>
      </c>
      <c r="BQ314" s="862" t="s">
        <v>305</v>
      </c>
      <c r="BR314" s="424">
        <v>30.00000000018947</v>
      </c>
      <c r="BS314" s="425">
        <v>1</v>
      </c>
      <c r="BT314" s="425">
        <v>1.5649999999999906</v>
      </c>
      <c r="BU314" s="426"/>
    </row>
    <row r="315" spans="1:73" ht="14.25">
      <c r="A315" s="1242" t="s">
        <v>1240</v>
      </c>
      <c r="B315" s="1243"/>
      <c r="C315" s="1244"/>
      <c r="D315" s="1061">
        <v>0.4</v>
      </c>
      <c r="E315" s="1062"/>
      <c r="F315" s="1063"/>
      <c r="G315" s="1064" t="s">
        <v>305</v>
      </c>
      <c r="H315" s="1065">
        <v>20.000000000297739</v>
      </c>
      <c r="I315" s="1065">
        <v>1</v>
      </c>
      <c r="J315" s="1065">
        <v>20.000000000297739</v>
      </c>
      <c r="K315" s="1066">
        <v>1.7000000000000099</v>
      </c>
      <c r="L315" s="1066">
        <v>1</v>
      </c>
      <c r="M315" s="1067">
        <v>1.35</v>
      </c>
      <c r="N315" s="1068">
        <v>0.04</v>
      </c>
      <c r="O315" s="1068">
        <v>0.1</v>
      </c>
      <c r="P315" s="1067">
        <v>1.4900000000000002</v>
      </c>
      <c r="Q315" s="1067">
        <v>1.08</v>
      </c>
      <c r="R315" s="1069">
        <v>32.18</v>
      </c>
      <c r="S315" s="1069">
        <v>0</v>
      </c>
      <c r="T315" s="1069">
        <v>0</v>
      </c>
      <c r="U315" s="1069">
        <v>0</v>
      </c>
      <c r="V315" s="1069">
        <v>0</v>
      </c>
      <c r="W315" s="1068">
        <v>0</v>
      </c>
      <c r="X315" s="1070">
        <v>0</v>
      </c>
      <c r="Y315" s="1083" t="s">
        <v>1255</v>
      </c>
      <c r="Z315" s="1084">
        <v>1.2</v>
      </c>
      <c r="AA315" s="1085" t="s">
        <v>41</v>
      </c>
      <c r="AB315" s="1086">
        <v>1.2</v>
      </c>
      <c r="AC315" s="1087">
        <v>1.7000000000000099</v>
      </c>
      <c r="AD315" s="1088">
        <v>0.04</v>
      </c>
      <c r="AE315" s="1088">
        <v>0.15</v>
      </c>
      <c r="AF315" s="1089">
        <v>1.89</v>
      </c>
      <c r="AG315" s="1089">
        <v>2.2000000000000002</v>
      </c>
      <c r="AH315" s="1088">
        <v>0.92</v>
      </c>
      <c r="AI315" s="1090">
        <v>0</v>
      </c>
      <c r="AJ315" s="1090">
        <v>3.04</v>
      </c>
      <c r="AK315" s="1090">
        <v>0.79</v>
      </c>
      <c r="AL315" s="1090">
        <v>0</v>
      </c>
      <c r="AM315" s="1090">
        <v>0</v>
      </c>
      <c r="AN315" s="1088">
        <v>17.59</v>
      </c>
      <c r="AO315" s="1091">
        <v>0</v>
      </c>
      <c r="AP315" s="1242" t="s">
        <v>1240</v>
      </c>
      <c r="AQ315" s="1244">
        <v>0</v>
      </c>
      <c r="AR315" s="1103">
        <v>0.4</v>
      </c>
      <c r="AS315" s="1104"/>
      <c r="AT315" s="1104"/>
      <c r="AU315" s="1105">
        <v>20.000000000297739</v>
      </c>
      <c r="AV315" s="1084">
        <v>1.4</v>
      </c>
      <c r="AW315" s="1085" t="s">
        <v>41</v>
      </c>
      <c r="AX315" s="1086">
        <v>1.4</v>
      </c>
      <c r="AY315" s="1068">
        <v>18.60000000029774</v>
      </c>
      <c r="AZ315" s="1106">
        <v>0.1</v>
      </c>
      <c r="BA315" s="1106"/>
      <c r="BB315" s="1068">
        <v>1.08</v>
      </c>
      <c r="BC315" s="1067">
        <v>3.76</v>
      </c>
      <c r="BD315" s="1107">
        <v>0</v>
      </c>
      <c r="BE315" s="1107"/>
      <c r="BF315" s="1107">
        <v>36.01</v>
      </c>
      <c r="BG315" s="1107">
        <v>3.37</v>
      </c>
      <c r="BH315" s="1069">
        <v>1.8900000000000099</v>
      </c>
      <c r="BI315" s="1069">
        <v>0</v>
      </c>
      <c r="BJ315" s="1069">
        <v>3.7</v>
      </c>
      <c r="BK315" s="1069">
        <v>0</v>
      </c>
      <c r="BL315" s="1108">
        <v>25.18</v>
      </c>
      <c r="BM315" s="421"/>
      <c r="BN315" s="422" t="s">
        <v>1240</v>
      </c>
      <c r="BO315" s="423" t="s">
        <v>1255</v>
      </c>
      <c r="BP315" s="424">
        <v>0.4</v>
      </c>
      <c r="BQ315" s="862" t="s">
        <v>305</v>
      </c>
      <c r="BR315" s="424">
        <v>20.000000000297739</v>
      </c>
      <c r="BS315" s="425">
        <v>1.7000000000000099</v>
      </c>
      <c r="BT315" s="425">
        <v>1</v>
      </c>
      <c r="BU315" s="426"/>
    </row>
    <row r="316" spans="1:73" ht="14.25">
      <c r="A316" s="1242" t="s">
        <v>1241</v>
      </c>
      <c r="B316" s="1243"/>
      <c r="C316" s="1244"/>
      <c r="D316" s="1061">
        <v>0.4</v>
      </c>
      <c r="E316" s="1062"/>
      <c r="F316" s="1063"/>
      <c r="G316" s="1064" t="s">
        <v>305</v>
      </c>
      <c r="H316" s="1065">
        <v>19.999999999546731</v>
      </c>
      <c r="I316" s="1065">
        <v>1</v>
      </c>
      <c r="J316" s="1065">
        <v>19.999999999546731</v>
      </c>
      <c r="K316" s="1066">
        <v>1</v>
      </c>
      <c r="L316" s="1066">
        <v>1</v>
      </c>
      <c r="M316" s="1067">
        <v>1</v>
      </c>
      <c r="N316" s="1068">
        <v>0.04</v>
      </c>
      <c r="O316" s="1068">
        <v>0.1</v>
      </c>
      <c r="P316" s="1067">
        <v>1.1400000000000001</v>
      </c>
      <c r="Q316" s="1067">
        <v>1.08</v>
      </c>
      <c r="R316" s="1069">
        <v>24.62</v>
      </c>
      <c r="S316" s="1069">
        <v>0</v>
      </c>
      <c r="T316" s="1069">
        <v>0</v>
      </c>
      <c r="U316" s="1069">
        <v>0</v>
      </c>
      <c r="V316" s="1069">
        <v>0</v>
      </c>
      <c r="W316" s="1068">
        <v>0</v>
      </c>
      <c r="X316" s="1070">
        <v>0</v>
      </c>
      <c r="Y316" s="1083" t="s">
        <v>1255</v>
      </c>
      <c r="Z316" s="1084">
        <v>1.2</v>
      </c>
      <c r="AA316" s="1085" t="s">
        <v>41</v>
      </c>
      <c r="AB316" s="1086">
        <v>1.2</v>
      </c>
      <c r="AC316" s="1087">
        <v>1</v>
      </c>
      <c r="AD316" s="1088">
        <v>0.04</v>
      </c>
      <c r="AE316" s="1088">
        <v>0.15</v>
      </c>
      <c r="AF316" s="1089">
        <v>1.19</v>
      </c>
      <c r="AG316" s="1089">
        <v>2.2000000000000002</v>
      </c>
      <c r="AH316" s="1088">
        <v>0.92</v>
      </c>
      <c r="AI316" s="1090">
        <v>2.41</v>
      </c>
      <c r="AJ316" s="1090">
        <v>0</v>
      </c>
      <c r="AK316" s="1090">
        <v>0</v>
      </c>
      <c r="AL316" s="1090">
        <v>0</v>
      </c>
      <c r="AM316" s="1090">
        <v>0</v>
      </c>
      <c r="AN316" s="1088">
        <v>0</v>
      </c>
      <c r="AO316" s="1091">
        <v>0</v>
      </c>
      <c r="AP316" s="1242" t="s">
        <v>1241</v>
      </c>
      <c r="AQ316" s="1244">
        <v>0</v>
      </c>
      <c r="AR316" s="1103">
        <v>0.4</v>
      </c>
      <c r="AS316" s="1104"/>
      <c r="AT316" s="1104"/>
      <c r="AU316" s="1105">
        <v>19.999999999546731</v>
      </c>
      <c r="AV316" s="1084">
        <v>1.4</v>
      </c>
      <c r="AW316" s="1085" t="s">
        <v>41</v>
      </c>
      <c r="AX316" s="1086">
        <v>1.4</v>
      </c>
      <c r="AY316" s="1068">
        <v>18.599999999546732</v>
      </c>
      <c r="AZ316" s="1106">
        <v>0.1</v>
      </c>
      <c r="BA316" s="1106"/>
      <c r="BB316" s="1068">
        <v>1.08</v>
      </c>
      <c r="BC316" s="1067">
        <v>3.76</v>
      </c>
      <c r="BD316" s="1107">
        <v>0</v>
      </c>
      <c r="BE316" s="1107"/>
      <c r="BF316" s="1107">
        <v>27.03</v>
      </c>
      <c r="BG316" s="1107">
        <v>3.37</v>
      </c>
      <c r="BH316" s="1069">
        <v>1.19</v>
      </c>
      <c r="BI316" s="1069">
        <v>0</v>
      </c>
      <c r="BJ316" s="1069">
        <v>2.33</v>
      </c>
      <c r="BK316" s="1069">
        <v>0</v>
      </c>
      <c r="BL316" s="1108">
        <v>17.57</v>
      </c>
      <c r="BM316" s="421"/>
      <c r="BN316" s="422" t="s">
        <v>1241</v>
      </c>
      <c r="BO316" s="423" t="s">
        <v>1255</v>
      </c>
      <c r="BP316" s="424">
        <v>0.4</v>
      </c>
      <c r="BQ316" s="862" t="s">
        <v>305</v>
      </c>
      <c r="BR316" s="424">
        <v>19.999999999546731</v>
      </c>
      <c r="BS316" s="425">
        <v>1</v>
      </c>
      <c r="BT316" s="425">
        <v>1</v>
      </c>
      <c r="BU316" s="426"/>
    </row>
    <row r="317" spans="1:73" ht="14.25">
      <c r="A317" s="1242" t="s">
        <v>1242</v>
      </c>
      <c r="B317" s="1243"/>
      <c r="C317" s="1244"/>
      <c r="D317" s="1061">
        <v>0.4</v>
      </c>
      <c r="E317" s="1062"/>
      <c r="F317" s="1063"/>
      <c r="G317" s="1064" t="s">
        <v>305</v>
      </c>
      <c r="H317" s="1065">
        <v>12.000000000020036</v>
      </c>
      <c r="I317" s="1065">
        <v>1</v>
      </c>
      <c r="J317" s="1065">
        <v>12.000000000020036</v>
      </c>
      <c r="K317" s="1066">
        <v>1</v>
      </c>
      <c r="L317" s="1066">
        <v>1</v>
      </c>
      <c r="M317" s="1067">
        <v>1</v>
      </c>
      <c r="N317" s="1068">
        <v>0.04</v>
      </c>
      <c r="O317" s="1068">
        <v>0.1</v>
      </c>
      <c r="P317" s="1067">
        <v>1.1400000000000001</v>
      </c>
      <c r="Q317" s="1067">
        <v>1.08</v>
      </c>
      <c r="R317" s="1069">
        <v>14.77</v>
      </c>
      <c r="S317" s="1069">
        <v>0</v>
      </c>
      <c r="T317" s="1069">
        <v>0</v>
      </c>
      <c r="U317" s="1069">
        <v>0</v>
      </c>
      <c r="V317" s="1069">
        <v>0</v>
      </c>
      <c r="W317" s="1068">
        <v>0</v>
      </c>
      <c r="X317" s="1070">
        <v>0</v>
      </c>
      <c r="Y317" s="1083" t="s">
        <v>1255</v>
      </c>
      <c r="Z317" s="1084">
        <v>1.2</v>
      </c>
      <c r="AA317" s="1085" t="s">
        <v>41</v>
      </c>
      <c r="AB317" s="1086">
        <v>1.2</v>
      </c>
      <c r="AC317" s="1087">
        <v>1</v>
      </c>
      <c r="AD317" s="1088">
        <v>0.04</v>
      </c>
      <c r="AE317" s="1088">
        <v>0.15</v>
      </c>
      <c r="AF317" s="1089">
        <v>1.19</v>
      </c>
      <c r="AG317" s="1089">
        <v>2.2000000000000002</v>
      </c>
      <c r="AH317" s="1088">
        <v>0.92</v>
      </c>
      <c r="AI317" s="1090">
        <v>2.41</v>
      </c>
      <c r="AJ317" s="1090">
        <v>0</v>
      </c>
      <c r="AK317" s="1090">
        <v>0</v>
      </c>
      <c r="AL317" s="1090">
        <v>0</v>
      </c>
      <c r="AM317" s="1090">
        <v>0</v>
      </c>
      <c r="AN317" s="1088">
        <v>0</v>
      </c>
      <c r="AO317" s="1091">
        <v>0</v>
      </c>
      <c r="AP317" s="1242" t="s">
        <v>1242</v>
      </c>
      <c r="AQ317" s="1244">
        <v>0</v>
      </c>
      <c r="AR317" s="1103">
        <v>0.4</v>
      </c>
      <c r="AS317" s="1104"/>
      <c r="AT317" s="1104"/>
      <c r="AU317" s="1105">
        <v>12.000000000020036</v>
      </c>
      <c r="AV317" s="1084">
        <v>1.4</v>
      </c>
      <c r="AW317" s="1085" t="s">
        <v>41</v>
      </c>
      <c r="AX317" s="1086">
        <v>1.4</v>
      </c>
      <c r="AY317" s="1068">
        <v>10.600000000020035</v>
      </c>
      <c r="AZ317" s="1106">
        <v>0.1</v>
      </c>
      <c r="BA317" s="1106"/>
      <c r="BB317" s="1068">
        <v>1.08</v>
      </c>
      <c r="BC317" s="1067">
        <v>2.14</v>
      </c>
      <c r="BD317" s="1107">
        <v>0</v>
      </c>
      <c r="BE317" s="1107"/>
      <c r="BF317" s="1107">
        <v>17.18</v>
      </c>
      <c r="BG317" s="1107">
        <v>1.92</v>
      </c>
      <c r="BH317" s="1069">
        <v>1.19</v>
      </c>
      <c r="BI317" s="1069">
        <v>0</v>
      </c>
      <c r="BJ317" s="1069">
        <v>2.33</v>
      </c>
      <c r="BK317" s="1069">
        <v>0</v>
      </c>
      <c r="BL317" s="1108">
        <v>10.79</v>
      </c>
      <c r="BM317" s="421"/>
      <c r="BN317" s="422" t="s">
        <v>1242</v>
      </c>
      <c r="BO317" s="423" t="s">
        <v>1255</v>
      </c>
      <c r="BP317" s="424">
        <v>0.4</v>
      </c>
      <c r="BQ317" s="862" t="s">
        <v>305</v>
      </c>
      <c r="BR317" s="424">
        <v>12.000000000020036</v>
      </c>
      <c r="BS317" s="425">
        <v>1</v>
      </c>
      <c r="BT317" s="425">
        <v>1</v>
      </c>
      <c r="BU317" s="426"/>
    </row>
    <row r="318" spans="1:73" ht="14.25">
      <c r="A318" s="1242" t="s">
        <v>1243</v>
      </c>
      <c r="B318" s="1243"/>
      <c r="C318" s="1244"/>
      <c r="D318" s="1061">
        <v>0.4</v>
      </c>
      <c r="E318" s="1062"/>
      <c r="F318" s="1063"/>
      <c r="G318" s="1064" t="s">
        <v>305</v>
      </c>
      <c r="H318" s="1065">
        <v>24.999999999998728</v>
      </c>
      <c r="I318" s="1065">
        <v>1</v>
      </c>
      <c r="J318" s="1065">
        <v>24.999999999998728</v>
      </c>
      <c r="K318" s="1066">
        <v>2.8000000000000256</v>
      </c>
      <c r="L318" s="1066">
        <v>1</v>
      </c>
      <c r="M318" s="1067">
        <v>1.9</v>
      </c>
      <c r="N318" s="1068">
        <v>0.04</v>
      </c>
      <c r="O318" s="1068">
        <v>0.1</v>
      </c>
      <c r="P318" s="1067">
        <v>2.04</v>
      </c>
      <c r="Q318" s="1067">
        <v>1.1800000000000002</v>
      </c>
      <c r="R318" s="1069">
        <v>0</v>
      </c>
      <c r="S318" s="1069">
        <v>44.25</v>
      </c>
      <c r="T318" s="1069">
        <v>15.93</v>
      </c>
      <c r="U318" s="1069">
        <v>0</v>
      </c>
      <c r="V318" s="1069">
        <v>0</v>
      </c>
      <c r="W318" s="1068">
        <v>127</v>
      </c>
      <c r="X318" s="1070">
        <v>0</v>
      </c>
      <c r="Y318" s="1083" t="s">
        <v>1255</v>
      </c>
      <c r="Z318" s="1084">
        <v>1.2</v>
      </c>
      <c r="AA318" s="1085" t="s">
        <v>41</v>
      </c>
      <c r="AB318" s="1086">
        <v>1.2</v>
      </c>
      <c r="AC318" s="1087">
        <v>2.8000000000000256</v>
      </c>
      <c r="AD318" s="1088">
        <v>0.04</v>
      </c>
      <c r="AE318" s="1088">
        <v>0.15</v>
      </c>
      <c r="AF318" s="1089">
        <v>2.99</v>
      </c>
      <c r="AG318" s="1089">
        <v>2.3000000000000003</v>
      </c>
      <c r="AH318" s="1088">
        <v>0.92</v>
      </c>
      <c r="AI318" s="1090">
        <v>0</v>
      </c>
      <c r="AJ318" s="1090">
        <v>3.17</v>
      </c>
      <c r="AK318" s="1090">
        <v>3.15</v>
      </c>
      <c r="AL318" s="1090">
        <v>0</v>
      </c>
      <c r="AM318" s="1090">
        <v>0</v>
      </c>
      <c r="AN318" s="1088">
        <v>25.69</v>
      </c>
      <c r="AO318" s="1091">
        <v>0</v>
      </c>
      <c r="AP318" s="1242" t="s">
        <v>1243</v>
      </c>
      <c r="AQ318" s="1244">
        <v>0</v>
      </c>
      <c r="AR318" s="1103">
        <v>0.4</v>
      </c>
      <c r="AS318" s="1104"/>
      <c r="AT318" s="1104"/>
      <c r="AU318" s="1105">
        <v>24.999999999998728</v>
      </c>
      <c r="AV318" s="1084">
        <v>1.4</v>
      </c>
      <c r="AW318" s="1085" t="s">
        <v>41</v>
      </c>
      <c r="AX318" s="1086">
        <v>1.4</v>
      </c>
      <c r="AY318" s="1068">
        <v>23.59999999999873</v>
      </c>
      <c r="AZ318" s="1106">
        <v>0.1</v>
      </c>
      <c r="BA318" s="1106"/>
      <c r="BB318" s="1068">
        <v>1.1800000000000002</v>
      </c>
      <c r="BC318" s="1067">
        <v>5.29</v>
      </c>
      <c r="BD318" s="1107">
        <v>0</v>
      </c>
      <c r="BE318" s="1107"/>
      <c r="BF318" s="1107">
        <v>66.5</v>
      </c>
      <c r="BG318" s="1107">
        <v>4.2699999999999996</v>
      </c>
      <c r="BH318" s="1069">
        <v>2.35</v>
      </c>
      <c r="BI318" s="1069">
        <v>0.6900000000000257</v>
      </c>
      <c r="BJ318" s="1069">
        <v>4.6100000000000003</v>
      </c>
      <c r="BK318" s="1069">
        <v>0.44</v>
      </c>
      <c r="BL318" s="1108">
        <v>51.89</v>
      </c>
      <c r="BM318" s="421"/>
      <c r="BN318" s="422" t="s">
        <v>1243</v>
      </c>
      <c r="BO318" s="423" t="s">
        <v>1255</v>
      </c>
      <c r="BP318" s="424">
        <v>0.4</v>
      </c>
      <c r="BQ318" s="862" t="s">
        <v>305</v>
      </c>
      <c r="BR318" s="424">
        <v>24.999999999998728</v>
      </c>
      <c r="BS318" s="425">
        <v>2.8000000000000256</v>
      </c>
      <c r="BT318" s="425">
        <v>1</v>
      </c>
      <c r="BU318" s="426"/>
    </row>
    <row r="319" spans="1:73" ht="14.25">
      <c r="A319" s="1242" t="s">
        <v>1244</v>
      </c>
      <c r="B319" s="1243"/>
      <c r="C319" s="1244"/>
      <c r="D319" s="1061">
        <v>0.4</v>
      </c>
      <c r="E319" s="1062"/>
      <c r="F319" s="1063"/>
      <c r="G319" s="1064" t="s">
        <v>305</v>
      </c>
      <c r="H319" s="1065">
        <v>34.999999999825228</v>
      </c>
      <c r="I319" s="1065">
        <v>1</v>
      </c>
      <c r="J319" s="1065">
        <v>34.999999999825228</v>
      </c>
      <c r="K319" s="1066">
        <v>1.6000000000000085</v>
      </c>
      <c r="L319" s="1066">
        <v>1</v>
      </c>
      <c r="M319" s="1067">
        <v>1.3</v>
      </c>
      <c r="N319" s="1068">
        <v>0.04</v>
      </c>
      <c r="O319" s="1068">
        <v>0.1</v>
      </c>
      <c r="P319" s="1067">
        <v>1.4400000000000002</v>
      </c>
      <c r="Q319" s="1067">
        <v>1.08</v>
      </c>
      <c r="R319" s="1069">
        <v>54.43</v>
      </c>
      <c r="S319" s="1069">
        <v>0</v>
      </c>
      <c r="T319" s="1069">
        <v>0</v>
      </c>
      <c r="U319" s="1069">
        <v>0</v>
      </c>
      <c r="V319" s="1069">
        <v>0</v>
      </c>
      <c r="W319" s="1068">
        <v>0</v>
      </c>
      <c r="X319" s="1070">
        <v>0</v>
      </c>
      <c r="Y319" s="1083" t="s">
        <v>1256</v>
      </c>
      <c r="Z319" s="1084">
        <v>1.2</v>
      </c>
      <c r="AA319" s="1085" t="s">
        <v>41</v>
      </c>
      <c r="AB319" s="1086">
        <v>1.2</v>
      </c>
      <c r="AC319" s="1087">
        <v>1.6000000000000085</v>
      </c>
      <c r="AD319" s="1088">
        <v>0.04</v>
      </c>
      <c r="AE319" s="1088">
        <v>0.15</v>
      </c>
      <c r="AF319" s="1089">
        <v>1.79</v>
      </c>
      <c r="AG319" s="1089">
        <v>2.2000000000000002</v>
      </c>
      <c r="AH319" s="1088">
        <v>0.92</v>
      </c>
      <c r="AI319" s="1090">
        <v>0</v>
      </c>
      <c r="AJ319" s="1090">
        <v>3.04</v>
      </c>
      <c r="AK319" s="1090">
        <v>0.59</v>
      </c>
      <c r="AL319" s="1090">
        <v>0</v>
      </c>
      <c r="AM319" s="1090">
        <v>0</v>
      </c>
      <c r="AN319" s="1088">
        <v>16.850000000000001</v>
      </c>
      <c r="AO319" s="1091">
        <v>0</v>
      </c>
      <c r="AP319" s="1242" t="s">
        <v>1244</v>
      </c>
      <c r="AQ319" s="1244">
        <v>0</v>
      </c>
      <c r="AR319" s="1103">
        <v>0.4</v>
      </c>
      <c r="AS319" s="1104"/>
      <c r="AT319" s="1104"/>
      <c r="AU319" s="1105">
        <v>34.999999999825228</v>
      </c>
      <c r="AV319" s="1084">
        <v>1.4</v>
      </c>
      <c r="AW319" s="1085" t="s">
        <v>41</v>
      </c>
      <c r="AX319" s="1086">
        <v>1.4</v>
      </c>
      <c r="AY319" s="1068">
        <v>33.599999999825229</v>
      </c>
      <c r="AZ319" s="1106">
        <v>0.1</v>
      </c>
      <c r="BA319" s="1106"/>
      <c r="BB319" s="1068">
        <v>1.08</v>
      </c>
      <c r="BC319" s="1067">
        <v>6.79</v>
      </c>
      <c r="BD319" s="1107">
        <v>0</v>
      </c>
      <c r="BE319" s="1107"/>
      <c r="BF319" s="1107">
        <v>58.06</v>
      </c>
      <c r="BG319" s="1107">
        <v>6.08</v>
      </c>
      <c r="BH319" s="1069">
        <v>1.7900000000000085</v>
      </c>
      <c r="BI319" s="1069">
        <v>0</v>
      </c>
      <c r="BJ319" s="1069">
        <v>3.51</v>
      </c>
      <c r="BK319" s="1069">
        <v>0</v>
      </c>
      <c r="BL319" s="1108">
        <v>41.68</v>
      </c>
      <c r="BM319" s="421"/>
      <c r="BN319" s="422" t="s">
        <v>1244</v>
      </c>
      <c r="BO319" s="423" t="s">
        <v>1256</v>
      </c>
      <c r="BP319" s="424">
        <v>0.4</v>
      </c>
      <c r="BQ319" s="862" t="s">
        <v>305</v>
      </c>
      <c r="BR319" s="424">
        <v>34.999999999825228</v>
      </c>
      <c r="BS319" s="425">
        <v>1.6000000000000085</v>
      </c>
      <c r="BT319" s="425">
        <v>1</v>
      </c>
      <c r="BU319" s="426"/>
    </row>
    <row r="320" spans="1:73" ht="14.25">
      <c r="A320" s="1242" t="s">
        <v>1245</v>
      </c>
      <c r="B320" s="1243"/>
      <c r="C320" s="1244"/>
      <c r="D320" s="1061">
        <v>0.4</v>
      </c>
      <c r="E320" s="1062"/>
      <c r="F320" s="1063"/>
      <c r="G320" s="1064" t="s">
        <v>305</v>
      </c>
      <c r="H320" s="1065">
        <v>7.0000000000391029</v>
      </c>
      <c r="I320" s="1065">
        <v>1</v>
      </c>
      <c r="J320" s="1065">
        <v>7.0000000000391029</v>
      </c>
      <c r="K320" s="1066">
        <v>1.045000000000023</v>
      </c>
      <c r="L320" s="1066">
        <v>0.84500000000002018</v>
      </c>
      <c r="M320" s="1067">
        <v>0.95</v>
      </c>
      <c r="N320" s="1068">
        <v>0.04</v>
      </c>
      <c r="O320" s="1068">
        <v>0.1</v>
      </c>
      <c r="P320" s="1067">
        <v>1.0900000000000001</v>
      </c>
      <c r="Q320" s="1067">
        <v>1.08</v>
      </c>
      <c r="R320" s="1069">
        <v>8.24</v>
      </c>
      <c r="S320" s="1069">
        <v>0</v>
      </c>
      <c r="T320" s="1069">
        <v>0</v>
      </c>
      <c r="U320" s="1069">
        <v>0</v>
      </c>
      <c r="V320" s="1069">
        <v>0</v>
      </c>
      <c r="W320" s="1068">
        <v>0</v>
      </c>
      <c r="X320" s="1070">
        <v>0</v>
      </c>
      <c r="Y320" s="1083" t="s">
        <v>1257</v>
      </c>
      <c r="Z320" s="1084">
        <v>1.2</v>
      </c>
      <c r="AA320" s="1085" t="s">
        <v>41</v>
      </c>
      <c r="AB320" s="1086">
        <v>1.2</v>
      </c>
      <c r="AC320" s="1087">
        <v>1.045000000000023</v>
      </c>
      <c r="AD320" s="1088">
        <v>0.04</v>
      </c>
      <c r="AE320" s="1088">
        <v>0.15</v>
      </c>
      <c r="AF320" s="1089">
        <v>1.24</v>
      </c>
      <c r="AG320" s="1089">
        <v>2.2000000000000002</v>
      </c>
      <c r="AH320" s="1088">
        <v>0.92</v>
      </c>
      <c r="AI320" s="1090">
        <v>2.5099999999999998</v>
      </c>
      <c r="AJ320" s="1090">
        <v>0</v>
      </c>
      <c r="AK320" s="1090">
        <v>0</v>
      </c>
      <c r="AL320" s="1090">
        <v>0</v>
      </c>
      <c r="AM320" s="1090">
        <v>0</v>
      </c>
      <c r="AN320" s="1088">
        <v>0</v>
      </c>
      <c r="AO320" s="1091">
        <v>0</v>
      </c>
      <c r="AP320" s="1242" t="s">
        <v>1245</v>
      </c>
      <c r="AQ320" s="1244">
        <v>0</v>
      </c>
      <c r="AR320" s="1103">
        <v>0.4</v>
      </c>
      <c r="AS320" s="1104"/>
      <c r="AT320" s="1104"/>
      <c r="AU320" s="1105">
        <v>7.0000000000391029</v>
      </c>
      <c r="AV320" s="1084">
        <v>1.4</v>
      </c>
      <c r="AW320" s="1085" t="s">
        <v>41</v>
      </c>
      <c r="AX320" s="1086">
        <v>1.4</v>
      </c>
      <c r="AY320" s="1068">
        <v>5.6000000000391026</v>
      </c>
      <c r="AZ320" s="1106">
        <v>0.1</v>
      </c>
      <c r="BA320" s="1106"/>
      <c r="BB320" s="1068">
        <v>1.08</v>
      </c>
      <c r="BC320" s="1067">
        <v>1.1299999999999999</v>
      </c>
      <c r="BD320" s="1107">
        <v>0</v>
      </c>
      <c r="BE320" s="1107"/>
      <c r="BF320" s="1107">
        <v>10.75</v>
      </c>
      <c r="BG320" s="1107">
        <v>1.01</v>
      </c>
      <c r="BH320" s="1069">
        <v>1.235000000000023</v>
      </c>
      <c r="BI320" s="1069">
        <v>0</v>
      </c>
      <c r="BJ320" s="1069">
        <v>2.42</v>
      </c>
      <c r="BK320" s="1069">
        <v>0</v>
      </c>
      <c r="BL320" s="1108">
        <v>6.19</v>
      </c>
      <c r="BM320" s="421"/>
      <c r="BN320" s="422" t="s">
        <v>1245</v>
      </c>
      <c r="BO320" s="423" t="s">
        <v>1257</v>
      </c>
      <c r="BP320" s="424">
        <v>0.4</v>
      </c>
      <c r="BQ320" s="862" t="s">
        <v>305</v>
      </c>
      <c r="BR320" s="424">
        <v>7.0000000000391029</v>
      </c>
      <c r="BS320" s="425">
        <v>1.045000000000023</v>
      </c>
      <c r="BT320" s="425">
        <v>0.84500000000002018</v>
      </c>
      <c r="BU320" s="426"/>
    </row>
    <row r="321" spans="1:73" ht="14.25">
      <c r="A321" s="987"/>
      <c r="B321" s="988"/>
      <c r="C321" s="988"/>
      <c r="D321" s="866"/>
      <c r="E321" s="866"/>
      <c r="F321" s="866"/>
      <c r="G321" s="867"/>
      <c r="H321" s="868"/>
      <c r="I321" s="868"/>
      <c r="J321" s="868"/>
      <c r="K321" s="869"/>
      <c r="L321" s="869"/>
      <c r="M321" s="870"/>
      <c r="N321" s="871"/>
      <c r="O321" s="871"/>
      <c r="P321" s="870"/>
      <c r="Q321" s="870"/>
      <c r="R321" s="872"/>
      <c r="S321" s="872"/>
      <c r="T321" s="872"/>
      <c r="U321" s="872"/>
      <c r="V321" s="872"/>
      <c r="W321" s="871"/>
      <c r="X321" s="1071"/>
      <c r="Y321" s="987"/>
      <c r="Z321" s="873"/>
      <c r="AA321" s="874"/>
      <c r="AB321" s="873"/>
      <c r="AC321" s="875"/>
      <c r="AD321" s="874"/>
      <c r="AE321" s="874"/>
      <c r="AF321" s="876"/>
      <c r="AG321" s="876"/>
      <c r="AH321" s="874"/>
      <c r="AI321" s="877"/>
      <c r="AJ321" s="877"/>
      <c r="AK321" s="877"/>
      <c r="AL321" s="877"/>
      <c r="AM321" s="877"/>
      <c r="AN321" s="874"/>
      <c r="AO321" s="1092"/>
      <c r="AP321" s="987"/>
      <c r="AQ321" s="988"/>
      <c r="AR321" s="878"/>
      <c r="AS321" s="878"/>
      <c r="AT321" s="878"/>
      <c r="AU321" s="879"/>
      <c r="AV321" s="873"/>
      <c r="AW321" s="874"/>
      <c r="AX321" s="873"/>
      <c r="AY321" s="871"/>
      <c r="AZ321" s="880"/>
      <c r="BA321" s="880"/>
      <c r="BB321" s="871"/>
      <c r="BC321" s="870"/>
      <c r="BD321" s="870"/>
      <c r="BE321" s="870"/>
      <c r="BF321" s="870"/>
      <c r="BG321" s="870"/>
      <c r="BH321" s="872"/>
      <c r="BI321" s="872"/>
      <c r="BJ321" s="872"/>
      <c r="BK321" s="872"/>
      <c r="BL321" s="1109"/>
      <c r="BM321" s="881"/>
      <c r="BN321" s="882"/>
      <c r="BO321" s="883"/>
      <c r="BP321" s="884"/>
      <c r="BQ321" s="884"/>
      <c r="BR321" s="884"/>
      <c r="BS321" s="885"/>
      <c r="BT321" s="885"/>
      <c r="BU321" s="886"/>
    </row>
    <row r="322" spans="1:73" ht="14.25">
      <c r="A322" s="907" t="s">
        <v>1302</v>
      </c>
      <c r="B322" s="387"/>
      <c r="C322" s="389"/>
      <c r="D322" s="389"/>
      <c r="E322" s="389"/>
      <c r="F322" s="389"/>
      <c r="G322" s="389"/>
      <c r="H322" s="389"/>
      <c r="I322" s="389"/>
      <c r="J322" s="389"/>
      <c r="K322" s="389"/>
      <c r="L322" s="389"/>
      <c r="M322" s="389"/>
      <c r="N322" s="389"/>
      <c r="O322" s="389"/>
      <c r="P322" s="389"/>
      <c r="Q322" s="389"/>
      <c r="R322" s="389"/>
      <c r="S322" s="389"/>
      <c r="T322" s="389"/>
      <c r="U322" s="389"/>
      <c r="V322" s="389"/>
      <c r="W322" s="389"/>
      <c r="X322" s="1058"/>
      <c r="Y322" s="807" t="s">
        <v>1302</v>
      </c>
      <c r="Z322" s="405"/>
      <c r="AA322" s="405"/>
      <c r="AB322" s="405"/>
      <c r="AC322" s="406"/>
      <c r="AD322" s="407"/>
      <c r="AE322" s="407"/>
      <c r="AF322" s="406"/>
      <c r="AG322" s="406"/>
      <c r="AH322" s="406"/>
      <c r="AI322" s="409"/>
      <c r="AJ322" s="409"/>
      <c r="AK322" s="409"/>
      <c r="AL322" s="409"/>
      <c r="AM322" s="409"/>
      <c r="AN322" s="407"/>
      <c r="AO322" s="1082"/>
      <c r="AP322" s="807" t="s">
        <v>1302</v>
      </c>
      <c r="AQ322" s="413"/>
      <c r="AR322" s="405"/>
      <c r="AS322" s="405"/>
      <c r="AT322" s="405"/>
      <c r="AU322" s="408"/>
      <c r="AV322" s="405"/>
      <c r="AW322" s="405"/>
      <c r="AX322" s="405"/>
      <c r="AY322" s="407"/>
      <c r="AZ322" s="407"/>
      <c r="BA322" s="407"/>
      <c r="BB322" s="407"/>
      <c r="BC322" s="406"/>
      <c r="BD322" s="406"/>
      <c r="BE322" s="406"/>
      <c r="BF322" s="406"/>
      <c r="BG322" s="406"/>
      <c r="BH322" s="406"/>
      <c r="BI322" s="406"/>
      <c r="BJ322" s="406"/>
      <c r="BK322" s="406"/>
      <c r="BL322" s="1102"/>
      <c r="BM322" s="421"/>
      <c r="BN322" s="911"/>
      <c r="BO322" s="912"/>
      <c r="BP322" s="912"/>
      <c r="BQ322" s="912"/>
      <c r="BR322" s="912"/>
      <c r="BS322" s="912"/>
      <c r="BT322" s="912"/>
      <c r="BU322" s="913"/>
    </row>
    <row r="323" spans="1:73" ht="14.25">
      <c r="A323" s="989"/>
      <c r="B323" s="990"/>
      <c r="C323" s="990"/>
      <c r="D323" s="887"/>
      <c r="E323" s="887"/>
      <c r="F323" s="887"/>
      <c r="G323" s="888"/>
      <c r="H323" s="889"/>
      <c r="I323" s="889"/>
      <c r="J323" s="889"/>
      <c r="K323" s="890"/>
      <c r="L323" s="890"/>
      <c r="M323" s="891"/>
      <c r="N323" s="892"/>
      <c r="O323" s="892"/>
      <c r="P323" s="891"/>
      <c r="Q323" s="891"/>
      <c r="R323" s="893"/>
      <c r="S323" s="893"/>
      <c r="T323" s="893"/>
      <c r="U323" s="893"/>
      <c r="V323" s="893"/>
      <c r="W323" s="892"/>
      <c r="X323" s="1072"/>
      <c r="Y323" s="989"/>
      <c r="Z323" s="894"/>
      <c r="AA323" s="895"/>
      <c r="AB323" s="894"/>
      <c r="AC323" s="896"/>
      <c r="AD323" s="895"/>
      <c r="AE323" s="895"/>
      <c r="AF323" s="897"/>
      <c r="AG323" s="897"/>
      <c r="AH323" s="895"/>
      <c r="AI323" s="898"/>
      <c r="AJ323" s="898"/>
      <c r="AK323" s="898"/>
      <c r="AL323" s="898"/>
      <c r="AM323" s="898"/>
      <c r="AN323" s="895"/>
      <c r="AO323" s="1093"/>
      <c r="AP323" s="989"/>
      <c r="AQ323" s="990"/>
      <c r="AR323" s="899"/>
      <c r="AS323" s="899"/>
      <c r="AT323" s="899"/>
      <c r="AU323" s="900"/>
      <c r="AV323" s="894"/>
      <c r="AW323" s="895"/>
      <c r="AX323" s="894"/>
      <c r="AY323" s="892"/>
      <c r="AZ323" s="901"/>
      <c r="BA323" s="901"/>
      <c r="BB323" s="892"/>
      <c r="BC323" s="891"/>
      <c r="BD323" s="891"/>
      <c r="BE323" s="891"/>
      <c r="BF323" s="891"/>
      <c r="BG323" s="891"/>
      <c r="BH323" s="893"/>
      <c r="BI323" s="893"/>
      <c r="BJ323" s="893"/>
      <c r="BK323" s="893"/>
      <c r="BL323" s="1110"/>
      <c r="BM323" s="881"/>
      <c r="BN323" s="902"/>
      <c r="BO323" s="903"/>
      <c r="BP323" s="904"/>
      <c r="BQ323" s="904"/>
      <c r="BR323" s="904"/>
      <c r="BS323" s="905"/>
      <c r="BT323" s="905"/>
      <c r="BU323" s="906"/>
    </row>
    <row r="324" spans="1:73" ht="14.25">
      <c r="A324" s="1242" t="s">
        <v>1303</v>
      </c>
      <c r="B324" s="1243"/>
      <c r="C324" s="1244"/>
      <c r="D324" s="1061">
        <v>0.4</v>
      </c>
      <c r="E324" s="1062"/>
      <c r="F324" s="1063"/>
      <c r="G324" s="1064" t="s">
        <v>305</v>
      </c>
      <c r="H324" s="1065">
        <v>25.999999999783434</v>
      </c>
      <c r="I324" s="1065">
        <v>1</v>
      </c>
      <c r="J324" s="1065">
        <v>25.999999999783434</v>
      </c>
      <c r="K324" s="1066">
        <v>1.0000000000000142</v>
      </c>
      <c r="L324" s="1066">
        <v>1.19493432915732</v>
      </c>
      <c r="M324" s="1067">
        <v>1.1000000000000001</v>
      </c>
      <c r="N324" s="1068">
        <v>0.04</v>
      </c>
      <c r="O324" s="1068">
        <v>0.1</v>
      </c>
      <c r="P324" s="1067">
        <v>1.2400000000000002</v>
      </c>
      <c r="Q324" s="1067">
        <v>1.08</v>
      </c>
      <c r="R324" s="1069">
        <v>34.82</v>
      </c>
      <c r="S324" s="1069">
        <v>0</v>
      </c>
      <c r="T324" s="1069">
        <v>0</v>
      </c>
      <c r="U324" s="1069">
        <v>0</v>
      </c>
      <c r="V324" s="1069">
        <v>0</v>
      </c>
      <c r="W324" s="1068">
        <v>0</v>
      </c>
      <c r="X324" s="1070">
        <v>0</v>
      </c>
      <c r="Y324" s="1083" t="s">
        <v>1323</v>
      </c>
      <c r="Z324" s="1084">
        <v>1.2</v>
      </c>
      <c r="AA324" s="1085" t="s">
        <v>41</v>
      </c>
      <c r="AB324" s="1086">
        <v>1.2</v>
      </c>
      <c r="AC324" s="1087">
        <v>1.0000000000000142</v>
      </c>
      <c r="AD324" s="1088">
        <v>0.04</v>
      </c>
      <c r="AE324" s="1088">
        <v>0.15</v>
      </c>
      <c r="AF324" s="1089">
        <v>1.19</v>
      </c>
      <c r="AG324" s="1089">
        <v>2.2000000000000002</v>
      </c>
      <c r="AH324" s="1088">
        <v>0.92</v>
      </c>
      <c r="AI324" s="1090">
        <v>2.41</v>
      </c>
      <c r="AJ324" s="1090">
        <v>0</v>
      </c>
      <c r="AK324" s="1090">
        <v>0</v>
      </c>
      <c r="AL324" s="1090">
        <v>0</v>
      </c>
      <c r="AM324" s="1090">
        <v>0</v>
      </c>
      <c r="AN324" s="1088">
        <v>0</v>
      </c>
      <c r="AO324" s="1091">
        <v>0</v>
      </c>
      <c r="AP324" s="1242" t="s">
        <v>1303</v>
      </c>
      <c r="AQ324" s="1244">
        <v>0</v>
      </c>
      <c r="AR324" s="1103">
        <v>0.4</v>
      </c>
      <c r="AS324" s="1104"/>
      <c r="AT324" s="1104"/>
      <c r="AU324" s="1105">
        <v>25.999999999783434</v>
      </c>
      <c r="AV324" s="1084">
        <v>1.4</v>
      </c>
      <c r="AW324" s="1085" t="s">
        <v>41</v>
      </c>
      <c r="AX324" s="1086">
        <v>1.4</v>
      </c>
      <c r="AY324" s="1068">
        <v>24.599999999783435</v>
      </c>
      <c r="AZ324" s="1106">
        <v>0.1</v>
      </c>
      <c r="BA324" s="1106"/>
      <c r="BB324" s="1068">
        <v>1.08</v>
      </c>
      <c r="BC324" s="1067">
        <v>4.97</v>
      </c>
      <c r="BD324" s="1107">
        <v>0</v>
      </c>
      <c r="BE324" s="1107"/>
      <c r="BF324" s="1107">
        <v>37.230000000000004</v>
      </c>
      <c r="BG324" s="1107">
        <v>4.45</v>
      </c>
      <c r="BH324" s="1069">
        <v>1.1900000000000142</v>
      </c>
      <c r="BI324" s="1069">
        <v>0</v>
      </c>
      <c r="BJ324" s="1069">
        <v>2.33</v>
      </c>
      <c r="BK324" s="1069">
        <v>0</v>
      </c>
      <c r="BL324" s="1108">
        <v>25.48</v>
      </c>
      <c r="BM324" s="421"/>
      <c r="BN324" s="422" t="s">
        <v>1303</v>
      </c>
      <c r="BO324" s="423" t="s">
        <v>1323</v>
      </c>
      <c r="BP324" s="424">
        <v>0.4</v>
      </c>
      <c r="BQ324" s="865" t="s">
        <v>305</v>
      </c>
      <c r="BR324" s="424">
        <v>25.999999999783434</v>
      </c>
      <c r="BS324" s="425">
        <v>1.0000000000000142</v>
      </c>
      <c r="BT324" s="425">
        <v>1.19493432915732</v>
      </c>
      <c r="BU324" s="426"/>
    </row>
    <row r="325" spans="1:73" ht="14.25">
      <c r="A325" s="1242" t="s">
        <v>1304</v>
      </c>
      <c r="B325" s="1243"/>
      <c r="C325" s="1244"/>
      <c r="D325" s="1061">
        <v>0.4</v>
      </c>
      <c r="E325" s="1062"/>
      <c r="F325" s="1063"/>
      <c r="G325" s="1064" t="s">
        <v>305</v>
      </c>
      <c r="H325" s="1065">
        <v>25.000000000134278</v>
      </c>
      <c r="I325" s="1065">
        <v>1</v>
      </c>
      <c r="J325" s="1065">
        <v>25.000000000134278</v>
      </c>
      <c r="K325" s="1066">
        <v>1.19493432915732</v>
      </c>
      <c r="L325" s="1066">
        <v>0.89776738499740816</v>
      </c>
      <c r="M325" s="1067">
        <v>1.05</v>
      </c>
      <c r="N325" s="1068">
        <v>0.04</v>
      </c>
      <c r="O325" s="1068">
        <v>0.1</v>
      </c>
      <c r="P325" s="1067">
        <v>1.1900000000000002</v>
      </c>
      <c r="Q325" s="1067">
        <v>1.08</v>
      </c>
      <c r="R325" s="1069">
        <v>32.130000000000003</v>
      </c>
      <c r="S325" s="1069">
        <v>0</v>
      </c>
      <c r="T325" s="1069">
        <v>0</v>
      </c>
      <c r="U325" s="1069">
        <v>0</v>
      </c>
      <c r="V325" s="1069">
        <v>0</v>
      </c>
      <c r="W325" s="1068">
        <v>0</v>
      </c>
      <c r="X325" s="1070">
        <v>0</v>
      </c>
      <c r="Y325" s="1083" t="s">
        <v>1324</v>
      </c>
      <c r="Z325" s="1084">
        <v>1.2</v>
      </c>
      <c r="AA325" s="1085" t="s">
        <v>41</v>
      </c>
      <c r="AB325" s="1086">
        <v>1.2</v>
      </c>
      <c r="AC325" s="1087">
        <v>1.19493432915732</v>
      </c>
      <c r="AD325" s="1088">
        <v>0.04</v>
      </c>
      <c r="AE325" s="1088">
        <v>0.15</v>
      </c>
      <c r="AF325" s="1089">
        <v>1.38</v>
      </c>
      <c r="AG325" s="1089">
        <v>2.2000000000000002</v>
      </c>
      <c r="AH325" s="1088">
        <v>0.92</v>
      </c>
      <c r="AI325" s="1090">
        <v>2.79</v>
      </c>
      <c r="AJ325" s="1090">
        <v>0</v>
      </c>
      <c r="AK325" s="1090">
        <v>0</v>
      </c>
      <c r="AL325" s="1090">
        <v>0</v>
      </c>
      <c r="AM325" s="1090">
        <v>0</v>
      </c>
      <c r="AN325" s="1088">
        <v>0</v>
      </c>
      <c r="AO325" s="1091">
        <v>0</v>
      </c>
      <c r="AP325" s="1242" t="s">
        <v>1304</v>
      </c>
      <c r="AQ325" s="1244">
        <v>0</v>
      </c>
      <c r="AR325" s="1103">
        <v>0.4</v>
      </c>
      <c r="AS325" s="1104"/>
      <c r="AT325" s="1104"/>
      <c r="AU325" s="1105">
        <v>25.000000000134278</v>
      </c>
      <c r="AV325" s="1084">
        <v>1.4</v>
      </c>
      <c r="AW325" s="1085" t="s">
        <v>41</v>
      </c>
      <c r="AX325" s="1086">
        <v>1.4</v>
      </c>
      <c r="AY325" s="1068">
        <v>23.60000000013428</v>
      </c>
      <c r="AZ325" s="1106">
        <v>0.1</v>
      </c>
      <c r="BA325" s="1106"/>
      <c r="BB325" s="1068">
        <v>1.08</v>
      </c>
      <c r="BC325" s="1067">
        <v>4.7699999999999996</v>
      </c>
      <c r="BD325" s="1107">
        <v>0</v>
      </c>
      <c r="BE325" s="1107"/>
      <c r="BF325" s="1107">
        <v>34.92</v>
      </c>
      <c r="BG325" s="1107">
        <v>4.2699999999999996</v>
      </c>
      <c r="BH325" s="1069">
        <v>1.38493432915732</v>
      </c>
      <c r="BI325" s="1069">
        <v>0</v>
      </c>
      <c r="BJ325" s="1069">
        <v>2.71</v>
      </c>
      <c r="BK325" s="1069">
        <v>0</v>
      </c>
      <c r="BL325" s="1108">
        <v>23.17</v>
      </c>
      <c r="BM325" s="421"/>
      <c r="BN325" s="422" t="s">
        <v>1304</v>
      </c>
      <c r="BO325" s="423" t="s">
        <v>1324</v>
      </c>
      <c r="BP325" s="424">
        <v>0.4</v>
      </c>
      <c r="BQ325" s="865" t="s">
        <v>305</v>
      </c>
      <c r="BR325" s="424">
        <v>25.000000000134278</v>
      </c>
      <c r="BS325" s="425">
        <v>1.19493432915732</v>
      </c>
      <c r="BT325" s="425">
        <v>0.89776738499740816</v>
      </c>
      <c r="BU325" s="426"/>
    </row>
    <row r="326" spans="1:73" ht="14.25">
      <c r="A326" s="1242" t="s">
        <v>1305</v>
      </c>
      <c r="B326" s="1243"/>
      <c r="C326" s="1244"/>
      <c r="D326" s="1061">
        <v>0.4</v>
      </c>
      <c r="E326" s="1062"/>
      <c r="F326" s="1063"/>
      <c r="G326" s="1064" t="s">
        <v>306</v>
      </c>
      <c r="H326" s="1065">
        <v>32.999999999773834</v>
      </c>
      <c r="I326" s="1065">
        <v>1</v>
      </c>
      <c r="J326" s="1065">
        <v>32.999999999773834</v>
      </c>
      <c r="K326" s="1066">
        <v>2.4971082507066598</v>
      </c>
      <c r="L326" s="1066">
        <v>0.85000000000000853</v>
      </c>
      <c r="M326" s="1067">
        <v>1.67</v>
      </c>
      <c r="N326" s="1068">
        <v>0.04</v>
      </c>
      <c r="O326" s="1068">
        <v>0.1</v>
      </c>
      <c r="P326" s="1067">
        <v>1.81</v>
      </c>
      <c r="Q326" s="1067">
        <v>1.08</v>
      </c>
      <c r="R326" s="1069">
        <v>0</v>
      </c>
      <c r="S326" s="1069">
        <v>53.46</v>
      </c>
      <c r="T326" s="1069">
        <v>11.05</v>
      </c>
      <c r="U326" s="1069">
        <v>0</v>
      </c>
      <c r="V326" s="1069">
        <v>0</v>
      </c>
      <c r="W326" s="1068">
        <v>152.46</v>
      </c>
      <c r="X326" s="1070">
        <v>0</v>
      </c>
      <c r="Y326" s="1083" t="s">
        <v>1325</v>
      </c>
      <c r="Z326" s="1084">
        <v>1.2</v>
      </c>
      <c r="AA326" s="1085" t="s">
        <v>41</v>
      </c>
      <c r="AB326" s="1086">
        <v>1.2</v>
      </c>
      <c r="AC326" s="1087">
        <v>2.4971082507066598</v>
      </c>
      <c r="AD326" s="1088">
        <v>0.04</v>
      </c>
      <c r="AE326" s="1088">
        <v>0.15</v>
      </c>
      <c r="AF326" s="1089">
        <v>2.69</v>
      </c>
      <c r="AG326" s="1089">
        <v>2.3000000000000003</v>
      </c>
      <c r="AH326" s="1088">
        <v>0.92</v>
      </c>
      <c r="AI326" s="1090">
        <v>0</v>
      </c>
      <c r="AJ326" s="1090">
        <v>3.17</v>
      </c>
      <c r="AK326" s="1090">
        <v>2.52</v>
      </c>
      <c r="AL326" s="1090">
        <v>0</v>
      </c>
      <c r="AM326" s="1090">
        <v>0</v>
      </c>
      <c r="AN326" s="1088">
        <v>23.48</v>
      </c>
      <c r="AO326" s="1091">
        <v>0</v>
      </c>
      <c r="AP326" s="1242" t="s">
        <v>1305</v>
      </c>
      <c r="AQ326" s="1244">
        <v>0</v>
      </c>
      <c r="AR326" s="1103">
        <v>0.4</v>
      </c>
      <c r="AS326" s="1104"/>
      <c r="AT326" s="1104"/>
      <c r="AU326" s="1105">
        <v>32.999999999773834</v>
      </c>
      <c r="AV326" s="1084">
        <v>1.4</v>
      </c>
      <c r="AW326" s="1085" t="s">
        <v>41</v>
      </c>
      <c r="AX326" s="1086">
        <v>1.4</v>
      </c>
      <c r="AY326" s="1068">
        <v>31.599999999773836</v>
      </c>
      <c r="AZ326" s="1106">
        <v>0.1</v>
      </c>
      <c r="BA326" s="1106"/>
      <c r="BB326" s="1068">
        <v>1.08</v>
      </c>
      <c r="BC326" s="1067">
        <v>6.39</v>
      </c>
      <c r="BD326" s="1107">
        <v>0</v>
      </c>
      <c r="BE326" s="1107"/>
      <c r="BF326" s="1107">
        <v>70.2</v>
      </c>
      <c r="BG326" s="1107">
        <v>5.72</v>
      </c>
      <c r="BH326" s="1069">
        <v>2.35</v>
      </c>
      <c r="BI326" s="1069">
        <v>0.38710825070665988</v>
      </c>
      <c r="BJ326" s="1069">
        <v>4.6100000000000003</v>
      </c>
      <c r="BK326" s="1069">
        <v>0.25</v>
      </c>
      <c r="BL326" s="1108">
        <v>53.23</v>
      </c>
      <c r="BM326" s="421"/>
      <c r="BN326" s="422" t="s">
        <v>1305</v>
      </c>
      <c r="BO326" s="423" t="s">
        <v>1325</v>
      </c>
      <c r="BP326" s="424">
        <v>0.4</v>
      </c>
      <c r="BQ326" s="865" t="s">
        <v>306</v>
      </c>
      <c r="BR326" s="424">
        <v>32.999999999773834</v>
      </c>
      <c r="BS326" s="425">
        <v>2.4971082507066598</v>
      </c>
      <c r="BT326" s="425">
        <v>0.85000000000000853</v>
      </c>
      <c r="BU326" s="426"/>
    </row>
    <row r="327" spans="1:73" ht="14.25">
      <c r="A327" s="1242" t="s">
        <v>1306</v>
      </c>
      <c r="B327" s="1243"/>
      <c r="C327" s="1244"/>
      <c r="D327" s="1061">
        <v>0.4</v>
      </c>
      <c r="E327" s="1062"/>
      <c r="F327" s="1063"/>
      <c r="G327" s="1064" t="s">
        <v>305</v>
      </c>
      <c r="H327" s="1065">
        <v>30.000000000091475</v>
      </c>
      <c r="I327" s="1065">
        <v>1</v>
      </c>
      <c r="J327" s="1065">
        <v>30.000000000091475</v>
      </c>
      <c r="K327" s="1066">
        <v>0.89776738499740816</v>
      </c>
      <c r="L327" s="1066">
        <v>1.3852886340878996</v>
      </c>
      <c r="M327" s="1067">
        <v>1.1399999999999999</v>
      </c>
      <c r="N327" s="1068">
        <v>0.04</v>
      </c>
      <c r="O327" s="1068">
        <v>0.1</v>
      </c>
      <c r="P327" s="1067">
        <v>1.28</v>
      </c>
      <c r="Q327" s="1067">
        <v>1.08</v>
      </c>
      <c r="R327" s="1069">
        <v>41.47</v>
      </c>
      <c r="S327" s="1069">
        <v>0</v>
      </c>
      <c r="T327" s="1069">
        <v>0</v>
      </c>
      <c r="U327" s="1069">
        <v>0</v>
      </c>
      <c r="V327" s="1069">
        <v>0</v>
      </c>
      <c r="W327" s="1068">
        <v>0</v>
      </c>
      <c r="X327" s="1070">
        <v>0</v>
      </c>
      <c r="Y327" s="1083" t="s">
        <v>1325</v>
      </c>
      <c r="Z327" s="1084">
        <v>1.2</v>
      </c>
      <c r="AA327" s="1085" t="s">
        <v>41</v>
      </c>
      <c r="AB327" s="1086">
        <v>1.2</v>
      </c>
      <c r="AC327" s="1087">
        <v>0.89776738499740816</v>
      </c>
      <c r="AD327" s="1088">
        <v>0.04</v>
      </c>
      <c r="AE327" s="1088">
        <v>0.15</v>
      </c>
      <c r="AF327" s="1089">
        <v>1.0900000000000001</v>
      </c>
      <c r="AG327" s="1089">
        <v>2.2000000000000002</v>
      </c>
      <c r="AH327" s="1088">
        <v>0.92</v>
      </c>
      <c r="AI327" s="1090">
        <v>2.21</v>
      </c>
      <c r="AJ327" s="1090">
        <v>0</v>
      </c>
      <c r="AK327" s="1090">
        <v>0</v>
      </c>
      <c r="AL327" s="1090">
        <v>0</v>
      </c>
      <c r="AM327" s="1090">
        <v>0</v>
      </c>
      <c r="AN327" s="1088">
        <v>0</v>
      </c>
      <c r="AO327" s="1091">
        <v>0</v>
      </c>
      <c r="AP327" s="1242" t="s">
        <v>1306</v>
      </c>
      <c r="AQ327" s="1244">
        <v>0</v>
      </c>
      <c r="AR327" s="1103">
        <v>0.4</v>
      </c>
      <c r="AS327" s="1104"/>
      <c r="AT327" s="1104"/>
      <c r="AU327" s="1105">
        <v>30.000000000091475</v>
      </c>
      <c r="AV327" s="1084">
        <v>1.4</v>
      </c>
      <c r="AW327" s="1085" t="s">
        <v>41</v>
      </c>
      <c r="AX327" s="1086">
        <v>1.4</v>
      </c>
      <c r="AY327" s="1068">
        <v>28.600000000091477</v>
      </c>
      <c r="AZ327" s="1106">
        <v>0.1</v>
      </c>
      <c r="BA327" s="1106"/>
      <c r="BB327" s="1068">
        <v>1.08</v>
      </c>
      <c r="BC327" s="1067">
        <v>5.78</v>
      </c>
      <c r="BD327" s="1107">
        <v>0</v>
      </c>
      <c r="BE327" s="1107"/>
      <c r="BF327" s="1107">
        <v>43.68</v>
      </c>
      <c r="BG327" s="1107">
        <v>5.18</v>
      </c>
      <c r="BH327" s="1069">
        <v>1.0877673849974081</v>
      </c>
      <c r="BI327" s="1069">
        <v>0</v>
      </c>
      <c r="BJ327" s="1069">
        <v>2.13</v>
      </c>
      <c r="BK327" s="1069">
        <v>0</v>
      </c>
      <c r="BL327" s="1108">
        <v>30.59</v>
      </c>
      <c r="BM327" s="421"/>
      <c r="BN327" s="422" t="s">
        <v>1306</v>
      </c>
      <c r="BO327" s="423" t="s">
        <v>1325</v>
      </c>
      <c r="BP327" s="424">
        <v>0.4</v>
      </c>
      <c r="BQ327" s="865" t="s">
        <v>305</v>
      </c>
      <c r="BR327" s="424">
        <v>30.000000000091475</v>
      </c>
      <c r="BS327" s="425">
        <v>0.89776738499740816</v>
      </c>
      <c r="BT327" s="425">
        <v>1.3852886340878996</v>
      </c>
      <c r="BU327" s="426"/>
    </row>
    <row r="328" spans="1:73" ht="14.25">
      <c r="A328" s="1242" t="s">
        <v>1307</v>
      </c>
      <c r="B328" s="1243"/>
      <c r="C328" s="1244"/>
      <c r="D328" s="1061">
        <v>0.4</v>
      </c>
      <c r="E328" s="1062"/>
      <c r="F328" s="1063"/>
      <c r="G328" s="1064" t="s">
        <v>305</v>
      </c>
      <c r="H328" s="1065">
        <v>29.999999999869306</v>
      </c>
      <c r="I328" s="1065">
        <v>1</v>
      </c>
      <c r="J328" s="1065">
        <v>29.999999999869306</v>
      </c>
      <c r="K328" s="1066">
        <v>1.3852886340878996</v>
      </c>
      <c r="L328" s="1066">
        <v>1.5009323465376667</v>
      </c>
      <c r="M328" s="1067">
        <v>1.44</v>
      </c>
      <c r="N328" s="1068">
        <v>0.04</v>
      </c>
      <c r="O328" s="1068">
        <v>0.1</v>
      </c>
      <c r="P328" s="1067">
        <v>1.58</v>
      </c>
      <c r="Q328" s="1067">
        <v>1.08</v>
      </c>
      <c r="R328" s="1069">
        <v>0</v>
      </c>
      <c r="S328" s="1069">
        <v>48.6</v>
      </c>
      <c r="T328" s="1069">
        <v>2.59</v>
      </c>
      <c r="U328" s="1069">
        <v>0</v>
      </c>
      <c r="V328" s="1069">
        <v>0</v>
      </c>
      <c r="W328" s="1068">
        <v>124.8</v>
      </c>
      <c r="X328" s="1070">
        <v>0</v>
      </c>
      <c r="Y328" s="1083" t="s">
        <v>1326</v>
      </c>
      <c r="Z328" s="1084">
        <v>1.2</v>
      </c>
      <c r="AA328" s="1085" t="s">
        <v>41</v>
      </c>
      <c r="AB328" s="1086">
        <v>1.2</v>
      </c>
      <c r="AC328" s="1087">
        <v>1.3852886340878996</v>
      </c>
      <c r="AD328" s="1088">
        <v>0.04</v>
      </c>
      <c r="AE328" s="1088">
        <v>0.15</v>
      </c>
      <c r="AF328" s="1089">
        <v>1.58</v>
      </c>
      <c r="AG328" s="1089">
        <v>2.2000000000000002</v>
      </c>
      <c r="AH328" s="1088">
        <v>0.92</v>
      </c>
      <c r="AI328" s="1090">
        <v>0</v>
      </c>
      <c r="AJ328" s="1090">
        <v>3.04</v>
      </c>
      <c r="AK328" s="1090">
        <v>0.16</v>
      </c>
      <c r="AL328" s="1090">
        <v>0</v>
      </c>
      <c r="AM328" s="1090">
        <v>0</v>
      </c>
      <c r="AN328" s="1088">
        <v>15.31</v>
      </c>
      <c r="AO328" s="1091">
        <v>0</v>
      </c>
      <c r="AP328" s="1242" t="s">
        <v>1307</v>
      </c>
      <c r="AQ328" s="1244">
        <v>0</v>
      </c>
      <c r="AR328" s="1103">
        <v>0.4</v>
      </c>
      <c r="AS328" s="1104"/>
      <c r="AT328" s="1104"/>
      <c r="AU328" s="1105">
        <v>29.999999999869306</v>
      </c>
      <c r="AV328" s="1084">
        <v>1.4</v>
      </c>
      <c r="AW328" s="1085" t="s">
        <v>41</v>
      </c>
      <c r="AX328" s="1086">
        <v>1.4</v>
      </c>
      <c r="AY328" s="1068">
        <v>28.599999999869308</v>
      </c>
      <c r="AZ328" s="1106">
        <v>0.1</v>
      </c>
      <c r="BA328" s="1106"/>
      <c r="BB328" s="1068">
        <v>1.08</v>
      </c>
      <c r="BC328" s="1067">
        <v>5.78</v>
      </c>
      <c r="BD328" s="1107">
        <v>0</v>
      </c>
      <c r="BE328" s="1107"/>
      <c r="BF328" s="1107">
        <v>54.389999999999993</v>
      </c>
      <c r="BG328" s="1107">
        <v>5.18</v>
      </c>
      <c r="BH328" s="1069">
        <v>1.5752886340878995</v>
      </c>
      <c r="BI328" s="1069">
        <v>0</v>
      </c>
      <c r="BJ328" s="1069">
        <v>3.09</v>
      </c>
      <c r="BK328" s="1069">
        <v>0</v>
      </c>
      <c r="BL328" s="1108">
        <v>40.340000000000003</v>
      </c>
      <c r="BM328" s="421"/>
      <c r="BN328" s="422" t="s">
        <v>1307</v>
      </c>
      <c r="BO328" s="423" t="s">
        <v>1326</v>
      </c>
      <c r="BP328" s="424">
        <v>0.4</v>
      </c>
      <c r="BQ328" s="865" t="s">
        <v>305</v>
      </c>
      <c r="BR328" s="424">
        <v>29.999999999869306</v>
      </c>
      <c r="BS328" s="425">
        <v>1.3852886340878996</v>
      </c>
      <c r="BT328" s="425">
        <v>1.5009323465376667</v>
      </c>
      <c r="BU328" s="426"/>
    </row>
    <row r="329" spans="1:73" ht="14.25">
      <c r="A329" s="1242" t="s">
        <v>1308</v>
      </c>
      <c r="B329" s="1243"/>
      <c r="C329" s="1244"/>
      <c r="D329" s="1061">
        <v>0.4</v>
      </c>
      <c r="E329" s="1062"/>
      <c r="F329" s="1063"/>
      <c r="G329" s="1064" t="s">
        <v>305</v>
      </c>
      <c r="H329" s="1065">
        <v>24.999999999563805</v>
      </c>
      <c r="I329" s="1065">
        <v>1</v>
      </c>
      <c r="J329" s="1065">
        <v>24.999999999563805</v>
      </c>
      <c r="K329" s="1066">
        <v>1.5009323465376667</v>
      </c>
      <c r="L329" s="1066">
        <v>1.5224975350867993</v>
      </c>
      <c r="M329" s="1067">
        <v>1.51</v>
      </c>
      <c r="N329" s="1068">
        <v>0.04</v>
      </c>
      <c r="O329" s="1068">
        <v>0.1</v>
      </c>
      <c r="P329" s="1067">
        <v>1.6500000000000001</v>
      </c>
      <c r="Q329" s="1067">
        <v>1.08</v>
      </c>
      <c r="R329" s="1069">
        <v>0</v>
      </c>
      <c r="S329" s="1069">
        <v>40.5</v>
      </c>
      <c r="T329" s="1069">
        <v>4.05</v>
      </c>
      <c r="U329" s="1069">
        <v>0</v>
      </c>
      <c r="V329" s="1069">
        <v>0</v>
      </c>
      <c r="W329" s="1068">
        <v>107.5</v>
      </c>
      <c r="X329" s="1070">
        <v>0</v>
      </c>
      <c r="Y329" s="1083" t="s">
        <v>1327</v>
      </c>
      <c r="Z329" s="1084">
        <v>1.2</v>
      </c>
      <c r="AA329" s="1085" t="s">
        <v>41</v>
      </c>
      <c r="AB329" s="1086">
        <v>1.2</v>
      </c>
      <c r="AC329" s="1087">
        <v>1.5009323465376667</v>
      </c>
      <c r="AD329" s="1088">
        <v>0.04</v>
      </c>
      <c r="AE329" s="1088">
        <v>0.15</v>
      </c>
      <c r="AF329" s="1089">
        <v>1.69</v>
      </c>
      <c r="AG329" s="1089">
        <v>2.2000000000000002</v>
      </c>
      <c r="AH329" s="1088">
        <v>0.92</v>
      </c>
      <c r="AI329" s="1090">
        <v>0</v>
      </c>
      <c r="AJ329" s="1090">
        <v>3.04</v>
      </c>
      <c r="AK329" s="1090">
        <v>0.38</v>
      </c>
      <c r="AL329" s="1090">
        <v>0</v>
      </c>
      <c r="AM329" s="1090">
        <v>0</v>
      </c>
      <c r="AN329" s="1088">
        <v>16.12</v>
      </c>
      <c r="AO329" s="1091">
        <v>0</v>
      </c>
      <c r="AP329" s="1242" t="s">
        <v>1308</v>
      </c>
      <c r="AQ329" s="1244">
        <v>0</v>
      </c>
      <c r="AR329" s="1103">
        <v>0.4</v>
      </c>
      <c r="AS329" s="1104"/>
      <c r="AT329" s="1104"/>
      <c r="AU329" s="1105">
        <v>24.999999999563805</v>
      </c>
      <c r="AV329" s="1084">
        <v>1.4</v>
      </c>
      <c r="AW329" s="1085" t="s">
        <v>41</v>
      </c>
      <c r="AX329" s="1086">
        <v>1.4</v>
      </c>
      <c r="AY329" s="1068">
        <v>23.599999999563806</v>
      </c>
      <c r="AZ329" s="1106">
        <v>0.1</v>
      </c>
      <c r="BA329" s="1106"/>
      <c r="BB329" s="1068">
        <v>1.08</v>
      </c>
      <c r="BC329" s="1067">
        <v>4.7699999999999996</v>
      </c>
      <c r="BD329" s="1107">
        <v>0</v>
      </c>
      <c r="BE329" s="1107"/>
      <c r="BF329" s="1107">
        <v>47.97</v>
      </c>
      <c r="BG329" s="1107">
        <v>4.2699999999999996</v>
      </c>
      <c r="BH329" s="1069">
        <v>1.6909323465376667</v>
      </c>
      <c r="BI329" s="1069">
        <v>0</v>
      </c>
      <c r="BJ329" s="1069">
        <v>3.31</v>
      </c>
      <c r="BK329" s="1069">
        <v>0</v>
      </c>
      <c r="BL329" s="1108">
        <v>35.619999999999997</v>
      </c>
      <c r="BM329" s="421"/>
      <c r="BN329" s="422" t="s">
        <v>1308</v>
      </c>
      <c r="BO329" s="423" t="s">
        <v>1327</v>
      </c>
      <c r="BP329" s="424">
        <v>0.4</v>
      </c>
      <c r="BQ329" s="865" t="s">
        <v>305</v>
      </c>
      <c r="BR329" s="424">
        <v>24.999999999563805</v>
      </c>
      <c r="BS329" s="425">
        <v>1.5009323465376667</v>
      </c>
      <c r="BT329" s="425">
        <v>1.5224975350867993</v>
      </c>
      <c r="BU329" s="426"/>
    </row>
    <row r="330" spans="1:73" ht="14.25">
      <c r="A330" s="1242" t="s">
        <v>1309</v>
      </c>
      <c r="B330" s="1243"/>
      <c r="C330" s="1244"/>
      <c r="D330" s="1061">
        <v>0.4</v>
      </c>
      <c r="E330" s="1062"/>
      <c r="F330" s="1063"/>
      <c r="G330" s="1064" t="s">
        <v>305</v>
      </c>
      <c r="H330" s="1065">
        <v>34.000000000325457</v>
      </c>
      <c r="I330" s="1065">
        <v>1</v>
      </c>
      <c r="J330" s="1065">
        <v>34.000000000325457</v>
      </c>
      <c r="K330" s="1066">
        <v>1.5131501334665955</v>
      </c>
      <c r="L330" s="1066">
        <v>1.4287119713548719</v>
      </c>
      <c r="M330" s="1067">
        <v>1.47</v>
      </c>
      <c r="N330" s="1068">
        <v>0.04</v>
      </c>
      <c r="O330" s="1068">
        <v>0.1</v>
      </c>
      <c r="P330" s="1067">
        <v>1.61</v>
      </c>
      <c r="Q330" s="1067">
        <v>1.08</v>
      </c>
      <c r="R330" s="1069">
        <v>0</v>
      </c>
      <c r="S330" s="1069">
        <v>55.08</v>
      </c>
      <c r="T330" s="1069">
        <v>4.04</v>
      </c>
      <c r="U330" s="1069">
        <v>0</v>
      </c>
      <c r="V330" s="1069">
        <v>0</v>
      </c>
      <c r="W330" s="1068">
        <v>143.47999999999999</v>
      </c>
      <c r="X330" s="1070">
        <v>0</v>
      </c>
      <c r="Y330" s="1083" t="s">
        <v>1328</v>
      </c>
      <c r="Z330" s="1084">
        <v>1.2</v>
      </c>
      <c r="AA330" s="1085" t="s">
        <v>41</v>
      </c>
      <c r="AB330" s="1086">
        <v>1.2</v>
      </c>
      <c r="AC330" s="1087">
        <v>1.5131501334665955</v>
      </c>
      <c r="AD330" s="1088">
        <v>0.04</v>
      </c>
      <c r="AE330" s="1088">
        <v>0.15</v>
      </c>
      <c r="AF330" s="1089">
        <v>1.7</v>
      </c>
      <c r="AG330" s="1089">
        <v>2.2000000000000002</v>
      </c>
      <c r="AH330" s="1088">
        <v>0.92</v>
      </c>
      <c r="AI330" s="1090">
        <v>0</v>
      </c>
      <c r="AJ330" s="1090">
        <v>3.04</v>
      </c>
      <c r="AK330" s="1090">
        <v>0.4</v>
      </c>
      <c r="AL330" s="1090">
        <v>0</v>
      </c>
      <c r="AM330" s="1090">
        <v>0</v>
      </c>
      <c r="AN330" s="1088">
        <v>16.190000000000001</v>
      </c>
      <c r="AO330" s="1091">
        <v>0</v>
      </c>
      <c r="AP330" s="1242" t="s">
        <v>1309</v>
      </c>
      <c r="AQ330" s="1244">
        <v>0</v>
      </c>
      <c r="AR330" s="1103">
        <v>0.4</v>
      </c>
      <c r="AS330" s="1104"/>
      <c r="AT330" s="1104"/>
      <c r="AU330" s="1105">
        <v>34.000000000325457</v>
      </c>
      <c r="AV330" s="1084">
        <v>1.4</v>
      </c>
      <c r="AW330" s="1085" t="s">
        <v>41</v>
      </c>
      <c r="AX330" s="1086">
        <v>1.4</v>
      </c>
      <c r="AY330" s="1068">
        <v>32.600000000325458</v>
      </c>
      <c r="AZ330" s="1106">
        <v>0.1</v>
      </c>
      <c r="BA330" s="1106"/>
      <c r="BB330" s="1068">
        <v>1.08</v>
      </c>
      <c r="BC330" s="1067">
        <v>6.59</v>
      </c>
      <c r="BD330" s="1107">
        <v>0</v>
      </c>
      <c r="BE330" s="1107"/>
      <c r="BF330" s="1107">
        <v>62.559999999999995</v>
      </c>
      <c r="BG330" s="1107">
        <v>5.9</v>
      </c>
      <c r="BH330" s="1069">
        <v>1.7031501334665955</v>
      </c>
      <c r="BI330" s="1069">
        <v>0</v>
      </c>
      <c r="BJ330" s="1069">
        <v>3.34</v>
      </c>
      <c r="BK330" s="1069">
        <v>0</v>
      </c>
      <c r="BL330" s="1108">
        <v>46.73</v>
      </c>
      <c r="BM330" s="421"/>
      <c r="BN330" s="422" t="s">
        <v>1309</v>
      </c>
      <c r="BO330" s="423" t="s">
        <v>1328</v>
      </c>
      <c r="BP330" s="424">
        <v>0.4</v>
      </c>
      <c r="BQ330" s="865" t="s">
        <v>305</v>
      </c>
      <c r="BR330" s="424">
        <v>34.000000000325457</v>
      </c>
      <c r="BS330" s="425">
        <v>1.5131501334665955</v>
      </c>
      <c r="BT330" s="425">
        <v>1.4287119713548719</v>
      </c>
      <c r="BU330" s="426"/>
    </row>
    <row r="331" spans="1:73" ht="14.25">
      <c r="A331" s="1242" t="s">
        <v>1310</v>
      </c>
      <c r="B331" s="1243"/>
      <c r="C331" s="1244"/>
      <c r="D331" s="1061">
        <v>0.4</v>
      </c>
      <c r="E331" s="1062"/>
      <c r="F331" s="1063"/>
      <c r="G331" s="1064" t="s">
        <v>306</v>
      </c>
      <c r="H331" s="1065">
        <v>15.000000000051232</v>
      </c>
      <c r="I331" s="1065">
        <v>1</v>
      </c>
      <c r="J331" s="1065">
        <v>15.000000000051232</v>
      </c>
      <c r="K331" s="1066">
        <v>3.422497535086805</v>
      </c>
      <c r="L331" s="1066">
        <v>1.0149999999999864</v>
      </c>
      <c r="M331" s="1067">
        <v>2.2200000000000002</v>
      </c>
      <c r="N331" s="1068">
        <v>0.04</v>
      </c>
      <c r="O331" s="1068">
        <v>0.1</v>
      </c>
      <c r="P331" s="1067">
        <v>2.3600000000000003</v>
      </c>
      <c r="Q331" s="1067">
        <v>1.1800000000000002</v>
      </c>
      <c r="R331" s="1069">
        <v>0</v>
      </c>
      <c r="S331" s="1069">
        <v>26.55</v>
      </c>
      <c r="T331" s="1069">
        <v>15.22</v>
      </c>
      <c r="U331" s="1069">
        <v>0</v>
      </c>
      <c r="V331" s="1069">
        <v>0</v>
      </c>
      <c r="W331" s="1068">
        <v>85.8</v>
      </c>
      <c r="X331" s="1070">
        <v>0</v>
      </c>
      <c r="Y331" s="1083" t="s">
        <v>1328</v>
      </c>
      <c r="Z331" s="1084">
        <v>1.2</v>
      </c>
      <c r="AA331" s="1085" t="s">
        <v>41</v>
      </c>
      <c r="AB331" s="1086">
        <v>1.2</v>
      </c>
      <c r="AC331" s="1087">
        <v>3.422497535086805</v>
      </c>
      <c r="AD331" s="1088">
        <v>0.04</v>
      </c>
      <c r="AE331" s="1088">
        <v>0.15</v>
      </c>
      <c r="AF331" s="1089">
        <v>3.61</v>
      </c>
      <c r="AG331" s="1089">
        <v>2.4000000000000004</v>
      </c>
      <c r="AH331" s="1088">
        <v>0.92</v>
      </c>
      <c r="AI331" s="1090">
        <v>0</v>
      </c>
      <c r="AJ331" s="1090">
        <v>3.31</v>
      </c>
      <c r="AK331" s="1090">
        <v>3.31</v>
      </c>
      <c r="AL331" s="1090">
        <v>1.35</v>
      </c>
      <c r="AM331" s="1090">
        <v>0</v>
      </c>
      <c r="AN331" s="1088">
        <v>30.25</v>
      </c>
      <c r="AO331" s="1091">
        <v>0</v>
      </c>
      <c r="AP331" s="1242" t="s">
        <v>1310</v>
      </c>
      <c r="AQ331" s="1244">
        <v>0</v>
      </c>
      <c r="AR331" s="1103">
        <v>0.4</v>
      </c>
      <c r="AS331" s="1104"/>
      <c r="AT331" s="1104"/>
      <c r="AU331" s="1105">
        <v>15.000000000051232</v>
      </c>
      <c r="AV331" s="1084">
        <v>1.4</v>
      </c>
      <c r="AW331" s="1085" t="s">
        <v>41</v>
      </c>
      <c r="AX331" s="1086">
        <v>1.4</v>
      </c>
      <c r="AY331" s="1068">
        <v>13.600000000051232</v>
      </c>
      <c r="AZ331" s="1106">
        <v>0.1</v>
      </c>
      <c r="BA331" s="1106"/>
      <c r="BB331" s="1068">
        <v>1.1800000000000002</v>
      </c>
      <c r="BC331" s="1067">
        <v>3.05</v>
      </c>
      <c r="BD331" s="1107">
        <v>0</v>
      </c>
      <c r="BE331" s="1107"/>
      <c r="BF331" s="1107">
        <v>49.740000000000009</v>
      </c>
      <c r="BG331" s="1107">
        <v>2.46</v>
      </c>
      <c r="BH331" s="1069">
        <v>2.8124975350868051</v>
      </c>
      <c r="BI331" s="1069">
        <v>0.85</v>
      </c>
      <c r="BJ331" s="1069">
        <v>5.51</v>
      </c>
      <c r="BK331" s="1069">
        <v>0.54</v>
      </c>
      <c r="BL331" s="1108">
        <v>38.18</v>
      </c>
      <c r="BM331" s="421"/>
      <c r="BN331" s="422" t="s">
        <v>1310</v>
      </c>
      <c r="BO331" s="423" t="s">
        <v>1328</v>
      </c>
      <c r="BP331" s="424">
        <v>0.4</v>
      </c>
      <c r="BQ331" s="865" t="s">
        <v>306</v>
      </c>
      <c r="BR331" s="424">
        <v>15.000000000051232</v>
      </c>
      <c r="BS331" s="425">
        <v>3.422497535086805</v>
      </c>
      <c r="BT331" s="425">
        <v>1.0149999999999864</v>
      </c>
      <c r="BU331" s="426"/>
    </row>
    <row r="332" spans="1:73" ht="14.25">
      <c r="A332" s="1242" t="s">
        <v>1311</v>
      </c>
      <c r="B332" s="1243"/>
      <c r="C332" s="1244"/>
      <c r="D332" s="1061">
        <v>0.4</v>
      </c>
      <c r="E332" s="1062"/>
      <c r="F332" s="1063"/>
      <c r="G332" s="1064" t="s">
        <v>306</v>
      </c>
      <c r="H332" s="1065">
        <v>15.000000000141055</v>
      </c>
      <c r="I332" s="1065">
        <v>1</v>
      </c>
      <c r="J332" s="1065">
        <v>15.000000000141055</v>
      </c>
      <c r="K332" s="1066">
        <v>3.0149999999999864</v>
      </c>
      <c r="L332" s="1066">
        <v>1</v>
      </c>
      <c r="M332" s="1067">
        <v>2.0099999999999998</v>
      </c>
      <c r="N332" s="1068">
        <v>0.04</v>
      </c>
      <c r="O332" s="1068">
        <v>0.1</v>
      </c>
      <c r="P332" s="1067">
        <v>2.15</v>
      </c>
      <c r="Q332" s="1067">
        <v>1.1800000000000002</v>
      </c>
      <c r="R332" s="1069">
        <v>0</v>
      </c>
      <c r="S332" s="1069">
        <v>26.55</v>
      </c>
      <c r="T332" s="1069">
        <v>11.51</v>
      </c>
      <c r="U332" s="1069">
        <v>0</v>
      </c>
      <c r="V332" s="1069">
        <v>0</v>
      </c>
      <c r="W332" s="1068">
        <v>79.5</v>
      </c>
      <c r="X332" s="1070">
        <v>0</v>
      </c>
      <c r="Y332" s="1083" t="s">
        <v>1329</v>
      </c>
      <c r="Z332" s="1084">
        <v>1.2</v>
      </c>
      <c r="AA332" s="1085" t="s">
        <v>41</v>
      </c>
      <c r="AB332" s="1086">
        <v>1.2</v>
      </c>
      <c r="AC332" s="1087">
        <v>3.0149999999999864</v>
      </c>
      <c r="AD332" s="1088">
        <v>0.04</v>
      </c>
      <c r="AE332" s="1088">
        <v>0.15</v>
      </c>
      <c r="AF332" s="1089">
        <v>3.2</v>
      </c>
      <c r="AG332" s="1089">
        <v>2.4000000000000004</v>
      </c>
      <c r="AH332" s="1088">
        <v>0.92</v>
      </c>
      <c r="AI332" s="1090">
        <v>0</v>
      </c>
      <c r="AJ332" s="1090">
        <v>3.31</v>
      </c>
      <c r="AK332" s="1090">
        <v>3.31</v>
      </c>
      <c r="AL332" s="1090">
        <v>0.44</v>
      </c>
      <c r="AM332" s="1090">
        <v>0</v>
      </c>
      <c r="AN332" s="1088">
        <v>27.23</v>
      </c>
      <c r="AO332" s="1091">
        <v>0</v>
      </c>
      <c r="AP332" s="1242" t="s">
        <v>1311</v>
      </c>
      <c r="AQ332" s="1244">
        <v>0</v>
      </c>
      <c r="AR332" s="1103">
        <v>0.4</v>
      </c>
      <c r="AS332" s="1104"/>
      <c r="AT332" s="1104"/>
      <c r="AU332" s="1105">
        <v>15.000000000141055</v>
      </c>
      <c r="AV332" s="1084">
        <v>1.4</v>
      </c>
      <c r="AW332" s="1085" t="s">
        <v>41</v>
      </c>
      <c r="AX332" s="1086">
        <v>1.4</v>
      </c>
      <c r="AY332" s="1068">
        <v>13.600000000141055</v>
      </c>
      <c r="AZ332" s="1106">
        <v>0.1</v>
      </c>
      <c r="BA332" s="1106"/>
      <c r="BB332" s="1068">
        <v>1.1800000000000002</v>
      </c>
      <c r="BC332" s="1067">
        <v>3.05</v>
      </c>
      <c r="BD332" s="1107">
        <v>0</v>
      </c>
      <c r="BE332" s="1107"/>
      <c r="BF332" s="1107">
        <v>45.120000000000005</v>
      </c>
      <c r="BG332" s="1107">
        <v>2.46</v>
      </c>
      <c r="BH332" s="1069">
        <v>2.4049999999999865</v>
      </c>
      <c r="BI332" s="1069">
        <v>0.85</v>
      </c>
      <c r="BJ332" s="1069">
        <v>4.71</v>
      </c>
      <c r="BK332" s="1069">
        <v>0.54</v>
      </c>
      <c r="BL332" s="1108">
        <v>34.36</v>
      </c>
      <c r="BM332" s="421"/>
      <c r="BN332" s="422" t="s">
        <v>1311</v>
      </c>
      <c r="BO332" s="423" t="s">
        <v>1329</v>
      </c>
      <c r="BP332" s="424">
        <v>0.4</v>
      </c>
      <c r="BQ332" s="865" t="s">
        <v>306</v>
      </c>
      <c r="BR332" s="424">
        <v>15.000000000141055</v>
      </c>
      <c r="BS332" s="425">
        <v>3.0149999999999864</v>
      </c>
      <c r="BT332" s="425">
        <v>1</v>
      </c>
      <c r="BU332" s="426"/>
    </row>
    <row r="333" spans="1:73" ht="14.25">
      <c r="A333" s="1242" t="s">
        <v>1312</v>
      </c>
      <c r="B333" s="1243"/>
      <c r="C333" s="1244"/>
      <c r="D333" s="1061">
        <v>0.4</v>
      </c>
      <c r="E333" s="1062"/>
      <c r="F333" s="1063"/>
      <c r="G333" s="1064" t="s">
        <v>306</v>
      </c>
      <c r="H333" s="1065">
        <v>15.000000000141055</v>
      </c>
      <c r="I333" s="1065">
        <v>1</v>
      </c>
      <c r="J333" s="1065">
        <v>15.000000000141055</v>
      </c>
      <c r="K333" s="1066">
        <v>3</v>
      </c>
      <c r="L333" s="1066">
        <v>1</v>
      </c>
      <c r="M333" s="1067">
        <v>2</v>
      </c>
      <c r="N333" s="1068">
        <v>0.04</v>
      </c>
      <c r="O333" s="1068">
        <v>0.1</v>
      </c>
      <c r="P333" s="1067">
        <v>2.14</v>
      </c>
      <c r="Q333" s="1067">
        <v>1.1800000000000002</v>
      </c>
      <c r="R333" s="1069">
        <v>0</v>
      </c>
      <c r="S333" s="1069">
        <v>26.55</v>
      </c>
      <c r="T333" s="1069">
        <v>11.33</v>
      </c>
      <c r="U333" s="1069">
        <v>0</v>
      </c>
      <c r="V333" s="1069">
        <v>0</v>
      </c>
      <c r="W333" s="1068">
        <v>79.2</v>
      </c>
      <c r="X333" s="1070">
        <v>0</v>
      </c>
      <c r="Y333" s="1083" t="s">
        <v>1330</v>
      </c>
      <c r="Z333" s="1084">
        <v>1.2</v>
      </c>
      <c r="AA333" s="1085" t="s">
        <v>41</v>
      </c>
      <c r="AB333" s="1086">
        <v>1.2</v>
      </c>
      <c r="AC333" s="1087">
        <v>3</v>
      </c>
      <c r="AD333" s="1088">
        <v>0.04</v>
      </c>
      <c r="AE333" s="1088">
        <v>0.15</v>
      </c>
      <c r="AF333" s="1089">
        <v>3.19</v>
      </c>
      <c r="AG333" s="1089">
        <v>2.3000000000000003</v>
      </c>
      <c r="AH333" s="1088">
        <v>0.92</v>
      </c>
      <c r="AI333" s="1090">
        <v>0</v>
      </c>
      <c r="AJ333" s="1090">
        <v>3.17</v>
      </c>
      <c r="AK333" s="1090">
        <v>3.17</v>
      </c>
      <c r="AL333" s="1090">
        <v>0.4</v>
      </c>
      <c r="AM333" s="1090">
        <v>0</v>
      </c>
      <c r="AN333" s="1088">
        <v>27.16</v>
      </c>
      <c r="AO333" s="1091">
        <v>0</v>
      </c>
      <c r="AP333" s="1242" t="s">
        <v>1312</v>
      </c>
      <c r="AQ333" s="1244">
        <v>0</v>
      </c>
      <c r="AR333" s="1103">
        <v>0.4</v>
      </c>
      <c r="AS333" s="1104"/>
      <c r="AT333" s="1104"/>
      <c r="AU333" s="1105">
        <v>15.000000000141055</v>
      </c>
      <c r="AV333" s="1084">
        <v>1.4</v>
      </c>
      <c r="AW333" s="1085" t="s">
        <v>41</v>
      </c>
      <c r="AX333" s="1086">
        <v>1.4</v>
      </c>
      <c r="AY333" s="1068">
        <v>13.600000000141055</v>
      </c>
      <c r="AZ333" s="1106">
        <v>0.1</v>
      </c>
      <c r="BA333" s="1106"/>
      <c r="BB333" s="1068">
        <v>1.1800000000000002</v>
      </c>
      <c r="BC333" s="1067">
        <v>3.05</v>
      </c>
      <c r="BD333" s="1107">
        <v>0</v>
      </c>
      <c r="BE333" s="1107"/>
      <c r="BF333" s="1107">
        <v>44.620000000000005</v>
      </c>
      <c r="BG333" s="1107">
        <v>2.46</v>
      </c>
      <c r="BH333" s="1069">
        <v>2.39</v>
      </c>
      <c r="BI333" s="1069">
        <v>0.85</v>
      </c>
      <c r="BJ333" s="1069">
        <v>4.68</v>
      </c>
      <c r="BK333" s="1069">
        <v>0.54</v>
      </c>
      <c r="BL333" s="1108">
        <v>33.89</v>
      </c>
      <c r="BM333" s="421"/>
      <c r="BN333" s="422" t="s">
        <v>1312</v>
      </c>
      <c r="BO333" s="423" t="s">
        <v>1330</v>
      </c>
      <c r="BP333" s="424">
        <v>0.4</v>
      </c>
      <c r="BQ333" s="865" t="s">
        <v>306</v>
      </c>
      <c r="BR333" s="424">
        <v>15.000000000141055</v>
      </c>
      <c r="BS333" s="425">
        <v>3</v>
      </c>
      <c r="BT333" s="425">
        <v>1</v>
      </c>
      <c r="BU333" s="426"/>
    </row>
    <row r="334" spans="1:73" ht="14.25">
      <c r="A334" s="1242" t="s">
        <v>1313</v>
      </c>
      <c r="B334" s="1243"/>
      <c r="C334" s="1244"/>
      <c r="D334" s="1061">
        <v>0.4</v>
      </c>
      <c r="E334" s="1062"/>
      <c r="F334" s="1063"/>
      <c r="G334" s="1064" t="s">
        <v>305</v>
      </c>
      <c r="H334" s="1065">
        <v>14.999999999728253</v>
      </c>
      <c r="I334" s="1065">
        <v>1</v>
      </c>
      <c r="J334" s="1065">
        <v>14.999999999728253</v>
      </c>
      <c r="K334" s="1066">
        <v>2.0309273145535869</v>
      </c>
      <c r="L334" s="1066">
        <v>1</v>
      </c>
      <c r="M334" s="1067">
        <v>1.52</v>
      </c>
      <c r="N334" s="1068">
        <v>0.04</v>
      </c>
      <c r="O334" s="1068">
        <v>0.1</v>
      </c>
      <c r="P334" s="1067">
        <v>1.6600000000000001</v>
      </c>
      <c r="Q334" s="1067">
        <v>1.08</v>
      </c>
      <c r="R334" s="1069">
        <v>0</v>
      </c>
      <c r="S334" s="1069">
        <v>24.3</v>
      </c>
      <c r="T334" s="1069">
        <v>2.59</v>
      </c>
      <c r="U334" s="1069">
        <v>0</v>
      </c>
      <c r="V334" s="1069">
        <v>0</v>
      </c>
      <c r="W334" s="1068">
        <v>64.8</v>
      </c>
      <c r="X334" s="1070">
        <v>0</v>
      </c>
      <c r="Y334" s="1083" t="s">
        <v>1331</v>
      </c>
      <c r="Z334" s="1084">
        <v>1.2</v>
      </c>
      <c r="AA334" s="1085" t="s">
        <v>41</v>
      </c>
      <c r="AB334" s="1086">
        <v>1.2</v>
      </c>
      <c r="AC334" s="1087">
        <v>2.0309273145535869</v>
      </c>
      <c r="AD334" s="1088">
        <v>0.04</v>
      </c>
      <c r="AE334" s="1088">
        <v>0.15</v>
      </c>
      <c r="AF334" s="1089">
        <v>2.2200000000000002</v>
      </c>
      <c r="AG334" s="1089">
        <v>2.3000000000000003</v>
      </c>
      <c r="AH334" s="1088">
        <v>0.92</v>
      </c>
      <c r="AI334" s="1090">
        <v>0</v>
      </c>
      <c r="AJ334" s="1090">
        <v>3.17</v>
      </c>
      <c r="AK334" s="1090">
        <v>1.52</v>
      </c>
      <c r="AL334" s="1090">
        <v>0</v>
      </c>
      <c r="AM334" s="1090">
        <v>0</v>
      </c>
      <c r="AN334" s="1088">
        <v>20.02</v>
      </c>
      <c r="AO334" s="1091">
        <v>0</v>
      </c>
      <c r="AP334" s="1242" t="s">
        <v>1313</v>
      </c>
      <c r="AQ334" s="1244">
        <v>0</v>
      </c>
      <c r="AR334" s="1103">
        <v>0.4</v>
      </c>
      <c r="AS334" s="1104"/>
      <c r="AT334" s="1104"/>
      <c r="AU334" s="1105">
        <v>14.999999999728253</v>
      </c>
      <c r="AV334" s="1084">
        <v>1.4</v>
      </c>
      <c r="AW334" s="1085" t="s">
        <v>41</v>
      </c>
      <c r="AX334" s="1086">
        <v>1.4</v>
      </c>
      <c r="AY334" s="1068">
        <v>13.599999999728253</v>
      </c>
      <c r="AZ334" s="1106">
        <v>0.1</v>
      </c>
      <c r="BA334" s="1106"/>
      <c r="BB334" s="1068">
        <v>1.08</v>
      </c>
      <c r="BC334" s="1067">
        <v>2.75</v>
      </c>
      <c r="BD334" s="1107">
        <v>0</v>
      </c>
      <c r="BE334" s="1107"/>
      <c r="BF334" s="1107">
        <v>31.580000000000002</v>
      </c>
      <c r="BG334" s="1107">
        <v>2.46</v>
      </c>
      <c r="BH334" s="1069">
        <v>2.2209273145535868</v>
      </c>
      <c r="BI334" s="1069">
        <v>5.0000000000000266E-2</v>
      </c>
      <c r="BJ334" s="1069">
        <v>4.3499999999999996</v>
      </c>
      <c r="BK334" s="1069">
        <v>0.03</v>
      </c>
      <c r="BL334" s="1108">
        <v>21.99</v>
      </c>
      <c r="BM334" s="421"/>
      <c r="BN334" s="422" t="s">
        <v>1313</v>
      </c>
      <c r="BO334" s="423" t="s">
        <v>1331</v>
      </c>
      <c r="BP334" s="424">
        <v>0.4</v>
      </c>
      <c r="BQ334" s="865" t="s">
        <v>305</v>
      </c>
      <c r="BR334" s="424">
        <v>14.999999999728253</v>
      </c>
      <c r="BS334" s="425">
        <v>2.0309273145535869</v>
      </c>
      <c r="BT334" s="425">
        <v>1</v>
      </c>
      <c r="BU334" s="426"/>
    </row>
    <row r="335" spans="1:73" ht="14.25">
      <c r="A335" s="1242" t="s">
        <v>1314</v>
      </c>
      <c r="B335" s="1243"/>
      <c r="C335" s="1244"/>
      <c r="D335" s="1061">
        <v>0.4</v>
      </c>
      <c r="E335" s="1062"/>
      <c r="F335" s="1063"/>
      <c r="G335" s="1064" t="s">
        <v>305</v>
      </c>
      <c r="H335" s="1065">
        <v>13.130894028854657</v>
      </c>
      <c r="I335" s="1065">
        <v>1</v>
      </c>
      <c r="J335" s="1065">
        <v>13.130894028854657</v>
      </c>
      <c r="K335" s="1066">
        <v>1.3227779118199621</v>
      </c>
      <c r="L335" s="1066">
        <v>1</v>
      </c>
      <c r="M335" s="1067">
        <v>1.1599999999999999</v>
      </c>
      <c r="N335" s="1068">
        <v>0.04</v>
      </c>
      <c r="O335" s="1068">
        <v>0.1</v>
      </c>
      <c r="P335" s="1067">
        <v>1.3</v>
      </c>
      <c r="Q335" s="1067">
        <v>1.08</v>
      </c>
      <c r="R335" s="1069">
        <v>18.440000000000001</v>
      </c>
      <c r="S335" s="1069">
        <v>0</v>
      </c>
      <c r="T335" s="1069">
        <v>0</v>
      </c>
      <c r="U335" s="1069">
        <v>0</v>
      </c>
      <c r="V335" s="1069">
        <v>0</v>
      </c>
      <c r="W335" s="1068">
        <v>0</v>
      </c>
      <c r="X335" s="1070">
        <v>0</v>
      </c>
      <c r="Y335" s="1083" t="s">
        <v>1332</v>
      </c>
      <c r="Z335" s="1084">
        <v>1.2</v>
      </c>
      <c r="AA335" s="1085" t="s">
        <v>41</v>
      </c>
      <c r="AB335" s="1086">
        <v>1.2</v>
      </c>
      <c r="AC335" s="1087">
        <v>1.3227779118199621</v>
      </c>
      <c r="AD335" s="1088">
        <v>0.04</v>
      </c>
      <c r="AE335" s="1088">
        <v>0.15</v>
      </c>
      <c r="AF335" s="1089">
        <v>1.51</v>
      </c>
      <c r="AG335" s="1089">
        <v>2.2000000000000002</v>
      </c>
      <c r="AH335" s="1088">
        <v>0.92</v>
      </c>
      <c r="AI335" s="1090">
        <v>0</v>
      </c>
      <c r="AJ335" s="1090">
        <v>3.04</v>
      </c>
      <c r="AK335" s="1090">
        <v>0.02</v>
      </c>
      <c r="AL335" s="1090">
        <v>0</v>
      </c>
      <c r="AM335" s="1090">
        <v>0</v>
      </c>
      <c r="AN335" s="1088">
        <v>14.79</v>
      </c>
      <c r="AO335" s="1091">
        <v>0</v>
      </c>
      <c r="AP335" s="1242" t="s">
        <v>1314</v>
      </c>
      <c r="AQ335" s="1244">
        <v>0</v>
      </c>
      <c r="AR335" s="1103">
        <v>0.4</v>
      </c>
      <c r="AS335" s="1104"/>
      <c r="AT335" s="1104"/>
      <c r="AU335" s="1105">
        <v>13.130894028854657</v>
      </c>
      <c r="AV335" s="1084">
        <v>1.4</v>
      </c>
      <c r="AW335" s="1085" t="s">
        <v>41</v>
      </c>
      <c r="AX335" s="1086">
        <v>1.4</v>
      </c>
      <c r="AY335" s="1068">
        <v>11.730894028854657</v>
      </c>
      <c r="AZ335" s="1106">
        <v>0.1</v>
      </c>
      <c r="BA335" s="1106"/>
      <c r="BB335" s="1068">
        <v>1.08</v>
      </c>
      <c r="BC335" s="1067">
        <v>2.37</v>
      </c>
      <c r="BD335" s="1107">
        <v>0</v>
      </c>
      <c r="BE335" s="1107"/>
      <c r="BF335" s="1107">
        <v>21.5</v>
      </c>
      <c r="BG335" s="1107">
        <v>2.12</v>
      </c>
      <c r="BH335" s="1069">
        <v>1.512777911819962</v>
      </c>
      <c r="BI335" s="1069">
        <v>0</v>
      </c>
      <c r="BJ335" s="1069">
        <v>2.97</v>
      </c>
      <c r="BK335" s="1069">
        <v>0</v>
      </c>
      <c r="BL335" s="1108">
        <v>14.04</v>
      </c>
      <c r="BM335" s="421"/>
      <c r="BN335" s="422" t="s">
        <v>1314</v>
      </c>
      <c r="BO335" s="423" t="s">
        <v>1332</v>
      </c>
      <c r="BP335" s="424">
        <v>0.4</v>
      </c>
      <c r="BQ335" s="865" t="s">
        <v>305</v>
      </c>
      <c r="BR335" s="424">
        <v>13.130894028854657</v>
      </c>
      <c r="BS335" s="425">
        <v>1.3227779118199621</v>
      </c>
      <c r="BT335" s="425">
        <v>1</v>
      </c>
      <c r="BU335" s="426"/>
    </row>
    <row r="336" spans="1:73" ht="14.25">
      <c r="A336" s="1242" t="s">
        <v>1315</v>
      </c>
      <c r="B336" s="1243"/>
      <c r="C336" s="1244"/>
      <c r="D336" s="1061">
        <v>0.4</v>
      </c>
      <c r="E336" s="1062"/>
      <c r="F336" s="1063"/>
      <c r="G336" s="1064" t="s">
        <v>305</v>
      </c>
      <c r="H336" s="1065">
        <v>39.995757780962094</v>
      </c>
      <c r="I336" s="1065">
        <v>1</v>
      </c>
      <c r="J336" s="1065">
        <v>39.995757780962094</v>
      </c>
      <c r="K336" s="1066">
        <v>1.0389346417495773</v>
      </c>
      <c r="L336" s="1066">
        <v>1.019256110157265</v>
      </c>
      <c r="M336" s="1067">
        <v>1.03</v>
      </c>
      <c r="N336" s="1068">
        <v>0.04</v>
      </c>
      <c r="O336" s="1068">
        <v>0.1</v>
      </c>
      <c r="P336" s="1067">
        <v>1.1700000000000002</v>
      </c>
      <c r="Q336" s="1067">
        <v>1.08</v>
      </c>
      <c r="R336" s="1069">
        <v>50.54</v>
      </c>
      <c r="S336" s="1069">
        <v>0</v>
      </c>
      <c r="T336" s="1069">
        <v>0</v>
      </c>
      <c r="U336" s="1069">
        <v>0</v>
      </c>
      <c r="V336" s="1069">
        <v>0</v>
      </c>
      <c r="W336" s="1068">
        <v>0</v>
      </c>
      <c r="X336" s="1070">
        <v>0</v>
      </c>
      <c r="Y336" s="1083" t="s">
        <v>1333</v>
      </c>
      <c r="Z336" s="1084">
        <v>1.2</v>
      </c>
      <c r="AA336" s="1085" t="s">
        <v>41</v>
      </c>
      <c r="AB336" s="1086">
        <v>1.2</v>
      </c>
      <c r="AC336" s="1087">
        <v>1.0389346417495773</v>
      </c>
      <c r="AD336" s="1088">
        <v>0.04</v>
      </c>
      <c r="AE336" s="1088">
        <v>0.15</v>
      </c>
      <c r="AF336" s="1089">
        <v>1.23</v>
      </c>
      <c r="AG336" s="1089">
        <v>2.2000000000000002</v>
      </c>
      <c r="AH336" s="1088">
        <v>0.92</v>
      </c>
      <c r="AI336" s="1090">
        <v>2.4900000000000002</v>
      </c>
      <c r="AJ336" s="1090">
        <v>0</v>
      </c>
      <c r="AK336" s="1090">
        <v>0</v>
      </c>
      <c r="AL336" s="1090">
        <v>0</v>
      </c>
      <c r="AM336" s="1090">
        <v>0</v>
      </c>
      <c r="AN336" s="1088">
        <v>0</v>
      </c>
      <c r="AO336" s="1091">
        <v>0</v>
      </c>
      <c r="AP336" s="1242" t="s">
        <v>1315</v>
      </c>
      <c r="AQ336" s="1244">
        <v>0</v>
      </c>
      <c r="AR336" s="1103">
        <v>0.4</v>
      </c>
      <c r="AS336" s="1104"/>
      <c r="AT336" s="1104"/>
      <c r="AU336" s="1105">
        <v>39.995757780962094</v>
      </c>
      <c r="AV336" s="1084">
        <v>1.4</v>
      </c>
      <c r="AW336" s="1085" t="s">
        <v>41</v>
      </c>
      <c r="AX336" s="1086">
        <v>1.4</v>
      </c>
      <c r="AY336" s="1068">
        <v>38.595757780962096</v>
      </c>
      <c r="AZ336" s="1106">
        <v>0.1</v>
      </c>
      <c r="BA336" s="1106"/>
      <c r="BB336" s="1068">
        <v>1.08</v>
      </c>
      <c r="BC336" s="1067">
        <v>7.8</v>
      </c>
      <c r="BD336" s="1107">
        <v>0</v>
      </c>
      <c r="BE336" s="1107"/>
      <c r="BF336" s="1107">
        <v>53.03</v>
      </c>
      <c r="BG336" s="1107">
        <v>6.98</v>
      </c>
      <c r="BH336" s="1069">
        <v>1.2289346417495772</v>
      </c>
      <c r="BI336" s="1069">
        <v>0</v>
      </c>
      <c r="BJ336" s="1069">
        <v>2.41</v>
      </c>
      <c r="BK336" s="1069">
        <v>0</v>
      </c>
      <c r="BL336" s="1108">
        <v>35.840000000000003</v>
      </c>
      <c r="BM336" s="421"/>
      <c r="BN336" s="422" t="s">
        <v>1315</v>
      </c>
      <c r="BO336" s="423" t="s">
        <v>1333</v>
      </c>
      <c r="BP336" s="424">
        <v>0.4</v>
      </c>
      <c r="BQ336" s="865" t="s">
        <v>305</v>
      </c>
      <c r="BR336" s="424">
        <v>39.995757780962094</v>
      </c>
      <c r="BS336" s="425">
        <v>1.0389346417495773</v>
      </c>
      <c r="BT336" s="425">
        <v>1.019256110157265</v>
      </c>
      <c r="BU336" s="426"/>
    </row>
    <row r="337" spans="1:73" ht="14.25">
      <c r="A337" s="1242" t="s">
        <v>1316</v>
      </c>
      <c r="B337" s="1243"/>
      <c r="C337" s="1244"/>
      <c r="D337" s="1061">
        <v>0.4</v>
      </c>
      <c r="E337" s="1062"/>
      <c r="F337" s="1063"/>
      <c r="G337" s="1064" t="s">
        <v>306</v>
      </c>
      <c r="H337" s="1065">
        <v>16.000000000297199</v>
      </c>
      <c r="I337" s="1065">
        <v>1</v>
      </c>
      <c r="J337" s="1065">
        <v>16.000000000297199</v>
      </c>
      <c r="K337" s="1066">
        <v>2.5192561101572934</v>
      </c>
      <c r="L337" s="1066">
        <v>3.4000000000000341</v>
      </c>
      <c r="M337" s="1067">
        <v>2.96</v>
      </c>
      <c r="N337" s="1068">
        <v>0.04</v>
      </c>
      <c r="O337" s="1068">
        <v>0.1</v>
      </c>
      <c r="P337" s="1067">
        <v>3.1</v>
      </c>
      <c r="Q337" s="1067">
        <v>1.28</v>
      </c>
      <c r="R337" s="1069">
        <v>0</v>
      </c>
      <c r="S337" s="1069">
        <v>30.72</v>
      </c>
      <c r="T337" s="1069">
        <v>30.72</v>
      </c>
      <c r="U337" s="1069">
        <v>2.0499999999999998</v>
      </c>
      <c r="V337" s="1069">
        <v>0</v>
      </c>
      <c r="W337" s="1068">
        <v>115.2</v>
      </c>
      <c r="X337" s="1070">
        <v>0</v>
      </c>
      <c r="Y337" s="1083" t="s">
        <v>1333</v>
      </c>
      <c r="Z337" s="1084">
        <v>1.2</v>
      </c>
      <c r="AA337" s="1085" t="s">
        <v>41</v>
      </c>
      <c r="AB337" s="1086">
        <v>1.2</v>
      </c>
      <c r="AC337" s="1087">
        <v>2.5192561101572934</v>
      </c>
      <c r="AD337" s="1088">
        <v>0.04</v>
      </c>
      <c r="AE337" s="1088">
        <v>0.15</v>
      </c>
      <c r="AF337" s="1089">
        <v>2.71</v>
      </c>
      <c r="AG337" s="1089">
        <v>2.3000000000000003</v>
      </c>
      <c r="AH337" s="1088">
        <v>0.92</v>
      </c>
      <c r="AI337" s="1090">
        <v>0</v>
      </c>
      <c r="AJ337" s="1090">
        <v>3.17</v>
      </c>
      <c r="AK337" s="1090">
        <v>2.56</v>
      </c>
      <c r="AL337" s="1090">
        <v>0</v>
      </c>
      <c r="AM337" s="1090">
        <v>0</v>
      </c>
      <c r="AN337" s="1088">
        <v>23.63</v>
      </c>
      <c r="AO337" s="1091">
        <v>0</v>
      </c>
      <c r="AP337" s="1242" t="s">
        <v>1316</v>
      </c>
      <c r="AQ337" s="1244">
        <v>0</v>
      </c>
      <c r="AR337" s="1103">
        <v>0.4</v>
      </c>
      <c r="AS337" s="1104"/>
      <c r="AT337" s="1104"/>
      <c r="AU337" s="1105">
        <v>16.000000000297199</v>
      </c>
      <c r="AV337" s="1084">
        <v>1.4</v>
      </c>
      <c r="AW337" s="1085" t="s">
        <v>41</v>
      </c>
      <c r="AX337" s="1086">
        <v>1.4</v>
      </c>
      <c r="AY337" s="1068">
        <v>14.600000000297198</v>
      </c>
      <c r="AZ337" s="1106">
        <v>0.1</v>
      </c>
      <c r="BA337" s="1106"/>
      <c r="BB337" s="1068">
        <v>1.28</v>
      </c>
      <c r="BC337" s="1067">
        <v>3.59</v>
      </c>
      <c r="BD337" s="1107">
        <v>0</v>
      </c>
      <c r="BE337" s="1107"/>
      <c r="BF337" s="1107">
        <v>69.22</v>
      </c>
      <c r="BG337" s="1107">
        <v>2.64</v>
      </c>
      <c r="BH337" s="1069">
        <v>2.35</v>
      </c>
      <c r="BI337" s="1069">
        <v>0.40925611015729357</v>
      </c>
      <c r="BJ337" s="1069">
        <v>4.6100000000000003</v>
      </c>
      <c r="BK337" s="1069">
        <v>0.26</v>
      </c>
      <c r="BL337" s="1108">
        <v>58.12</v>
      </c>
      <c r="BM337" s="421"/>
      <c r="BN337" s="422" t="s">
        <v>1316</v>
      </c>
      <c r="BO337" s="423" t="s">
        <v>1333</v>
      </c>
      <c r="BP337" s="424">
        <v>0.4</v>
      </c>
      <c r="BQ337" s="865" t="s">
        <v>306</v>
      </c>
      <c r="BR337" s="424">
        <v>16.000000000297199</v>
      </c>
      <c r="BS337" s="425">
        <v>2.5192561101572934</v>
      </c>
      <c r="BT337" s="425">
        <v>3.4000000000000341</v>
      </c>
      <c r="BU337" s="426"/>
    </row>
    <row r="338" spans="1:73" ht="14.25">
      <c r="A338" s="1242" t="s">
        <v>1317</v>
      </c>
      <c r="B338" s="1243"/>
      <c r="C338" s="1244"/>
      <c r="D338" s="1061">
        <v>0.4</v>
      </c>
      <c r="E338" s="1062"/>
      <c r="F338" s="1063"/>
      <c r="G338" s="1064" t="s">
        <v>305</v>
      </c>
      <c r="H338" s="1065">
        <v>37.000000000003524</v>
      </c>
      <c r="I338" s="1065">
        <v>1</v>
      </c>
      <c r="J338" s="1065">
        <v>37.000000000003524</v>
      </c>
      <c r="K338" s="1066">
        <v>1.342321690796318</v>
      </c>
      <c r="L338" s="1066">
        <v>1.0417486373257603</v>
      </c>
      <c r="M338" s="1067">
        <v>1.19</v>
      </c>
      <c r="N338" s="1068">
        <v>0.04</v>
      </c>
      <c r="O338" s="1068">
        <v>0.1</v>
      </c>
      <c r="P338" s="1067">
        <v>1.33</v>
      </c>
      <c r="Q338" s="1067">
        <v>1.08</v>
      </c>
      <c r="R338" s="1069">
        <v>53.15</v>
      </c>
      <c r="S338" s="1069">
        <v>0</v>
      </c>
      <c r="T338" s="1069">
        <v>0</v>
      </c>
      <c r="U338" s="1069">
        <v>0</v>
      </c>
      <c r="V338" s="1069">
        <v>0</v>
      </c>
      <c r="W338" s="1068">
        <v>0</v>
      </c>
      <c r="X338" s="1070">
        <v>0</v>
      </c>
      <c r="Y338" s="1083" t="s">
        <v>1334</v>
      </c>
      <c r="Z338" s="1084">
        <v>1.2</v>
      </c>
      <c r="AA338" s="1085" t="s">
        <v>41</v>
      </c>
      <c r="AB338" s="1086">
        <v>1.2</v>
      </c>
      <c r="AC338" s="1087">
        <v>1.342321690796318</v>
      </c>
      <c r="AD338" s="1088">
        <v>0.04</v>
      </c>
      <c r="AE338" s="1088">
        <v>0.15</v>
      </c>
      <c r="AF338" s="1089">
        <v>1.53</v>
      </c>
      <c r="AG338" s="1089">
        <v>2.2000000000000002</v>
      </c>
      <c r="AH338" s="1088">
        <v>0.92</v>
      </c>
      <c r="AI338" s="1090">
        <v>0</v>
      </c>
      <c r="AJ338" s="1090">
        <v>3.04</v>
      </c>
      <c r="AK338" s="1090">
        <v>0.06</v>
      </c>
      <c r="AL338" s="1090">
        <v>0</v>
      </c>
      <c r="AM338" s="1090">
        <v>0</v>
      </c>
      <c r="AN338" s="1088">
        <v>14.94</v>
      </c>
      <c r="AO338" s="1091">
        <v>0</v>
      </c>
      <c r="AP338" s="1242" t="s">
        <v>1317</v>
      </c>
      <c r="AQ338" s="1244">
        <v>0</v>
      </c>
      <c r="AR338" s="1103">
        <v>0.4</v>
      </c>
      <c r="AS338" s="1104"/>
      <c r="AT338" s="1104"/>
      <c r="AU338" s="1105">
        <v>37.000000000003524</v>
      </c>
      <c r="AV338" s="1084">
        <v>1.4</v>
      </c>
      <c r="AW338" s="1085" t="s">
        <v>41</v>
      </c>
      <c r="AX338" s="1086">
        <v>1.4</v>
      </c>
      <c r="AY338" s="1068">
        <v>35.600000000003526</v>
      </c>
      <c r="AZ338" s="1106">
        <v>0.1</v>
      </c>
      <c r="BA338" s="1106"/>
      <c r="BB338" s="1068">
        <v>1.08</v>
      </c>
      <c r="BC338" s="1067">
        <v>7.2</v>
      </c>
      <c r="BD338" s="1107">
        <v>0</v>
      </c>
      <c r="BE338" s="1107"/>
      <c r="BF338" s="1107">
        <v>56.25</v>
      </c>
      <c r="BG338" s="1107">
        <v>6.44</v>
      </c>
      <c r="BH338" s="1069">
        <v>1.532321690796318</v>
      </c>
      <c r="BI338" s="1069">
        <v>0</v>
      </c>
      <c r="BJ338" s="1069">
        <v>3</v>
      </c>
      <c r="BK338" s="1069">
        <v>0</v>
      </c>
      <c r="BL338" s="1108">
        <v>39.61</v>
      </c>
      <c r="BM338" s="421"/>
      <c r="BN338" s="422" t="s">
        <v>1317</v>
      </c>
      <c r="BO338" s="423" t="s">
        <v>1334</v>
      </c>
      <c r="BP338" s="424">
        <v>0.4</v>
      </c>
      <c r="BQ338" s="865" t="s">
        <v>305</v>
      </c>
      <c r="BR338" s="424">
        <v>37.000000000003524</v>
      </c>
      <c r="BS338" s="425">
        <v>1.342321690796318</v>
      </c>
      <c r="BT338" s="425">
        <v>1.0417486373257603</v>
      </c>
      <c r="BU338" s="426"/>
    </row>
    <row r="339" spans="1:73" ht="14.25">
      <c r="A339" s="1242" t="s">
        <v>1318</v>
      </c>
      <c r="B339" s="1243"/>
      <c r="C339" s="1244"/>
      <c r="D339" s="1061">
        <v>0.4</v>
      </c>
      <c r="E339" s="1062"/>
      <c r="F339" s="1063"/>
      <c r="G339" s="1064" t="s">
        <v>305</v>
      </c>
      <c r="H339" s="1065">
        <v>38.000000000198732</v>
      </c>
      <c r="I339" s="1065">
        <v>1</v>
      </c>
      <c r="J339" s="1065">
        <v>38.000000000198732</v>
      </c>
      <c r="K339" s="1066">
        <v>2.0417486373257816</v>
      </c>
      <c r="L339" s="1066">
        <v>3.4000000000000341</v>
      </c>
      <c r="M339" s="1067">
        <v>2.72</v>
      </c>
      <c r="N339" s="1068">
        <v>0.04</v>
      </c>
      <c r="O339" s="1068">
        <v>0.1</v>
      </c>
      <c r="P339" s="1067">
        <v>2.8600000000000003</v>
      </c>
      <c r="Q339" s="1067">
        <v>1.1800000000000002</v>
      </c>
      <c r="R339" s="1069">
        <v>0</v>
      </c>
      <c r="S339" s="1069">
        <v>67.260000000000005</v>
      </c>
      <c r="T339" s="1069">
        <v>60.98</v>
      </c>
      <c r="U339" s="1069">
        <v>0</v>
      </c>
      <c r="V339" s="1069">
        <v>0</v>
      </c>
      <c r="W339" s="1068">
        <v>255.36</v>
      </c>
      <c r="X339" s="1070">
        <v>0</v>
      </c>
      <c r="Y339" s="1083" t="s">
        <v>1334</v>
      </c>
      <c r="Z339" s="1084">
        <v>1.2</v>
      </c>
      <c r="AA339" s="1085" t="s">
        <v>41</v>
      </c>
      <c r="AB339" s="1086">
        <v>1.2</v>
      </c>
      <c r="AC339" s="1087">
        <v>2.0417486373257816</v>
      </c>
      <c r="AD339" s="1088">
        <v>0.04</v>
      </c>
      <c r="AE339" s="1088">
        <v>0.15</v>
      </c>
      <c r="AF339" s="1089">
        <v>2.23</v>
      </c>
      <c r="AG339" s="1089">
        <v>2.3000000000000003</v>
      </c>
      <c r="AH339" s="1088">
        <v>0.92</v>
      </c>
      <c r="AI339" s="1090">
        <v>0</v>
      </c>
      <c r="AJ339" s="1090">
        <v>3.17</v>
      </c>
      <c r="AK339" s="1090">
        <v>1.54</v>
      </c>
      <c r="AL339" s="1090">
        <v>0</v>
      </c>
      <c r="AM339" s="1090">
        <v>0</v>
      </c>
      <c r="AN339" s="1088">
        <v>20.09</v>
      </c>
      <c r="AO339" s="1091">
        <v>0</v>
      </c>
      <c r="AP339" s="1242" t="s">
        <v>1318</v>
      </c>
      <c r="AQ339" s="1244">
        <v>0</v>
      </c>
      <c r="AR339" s="1103">
        <v>0.4</v>
      </c>
      <c r="AS339" s="1104"/>
      <c r="AT339" s="1104"/>
      <c r="AU339" s="1105">
        <v>38.000000000198732</v>
      </c>
      <c r="AV339" s="1084">
        <v>1.4</v>
      </c>
      <c r="AW339" s="1085" t="s">
        <v>41</v>
      </c>
      <c r="AX339" s="1086">
        <v>1.4</v>
      </c>
      <c r="AY339" s="1068">
        <v>36.600000000198733</v>
      </c>
      <c r="AZ339" s="1106">
        <v>0.1</v>
      </c>
      <c r="BA339" s="1106"/>
      <c r="BB339" s="1068">
        <v>1.1800000000000002</v>
      </c>
      <c r="BC339" s="1067">
        <v>8.2100000000000009</v>
      </c>
      <c r="BD339" s="1107">
        <v>0</v>
      </c>
      <c r="BE339" s="1107"/>
      <c r="BF339" s="1107">
        <v>132.94999999999999</v>
      </c>
      <c r="BG339" s="1107">
        <v>6.62</v>
      </c>
      <c r="BH339" s="1069">
        <v>2.2317486373257815</v>
      </c>
      <c r="BI339" s="1069">
        <v>5.0000000000000266E-2</v>
      </c>
      <c r="BJ339" s="1069">
        <v>4.37</v>
      </c>
      <c r="BK339" s="1069">
        <v>0.03</v>
      </c>
      <c r="BL339" s="1108">
        <v>113.72</v>
      </c>
      <c r="BM339" s="421"/>
      <c r="BN339" s="422" t="s">
        <v>1318</v>
      </c>
      <c r="BO339" s="423" t="s">
        <v>1334</v>
      </c>
      <c r="BP339" s="424">
        <v>0.4</v>
      </c>
      <c r="BQ339" s="865" t="s">
        <v>305</v>
      </c>
      <c r="BR339" s="424">
        <v>38.000000000198732</v>
      </c>
      <c r="BS339" s="425">
        <v>2.0417486373257816</v>
      </c>
      <c r="BT339" s="425">
        <v>3.4000000000000341</v>
      </c>
      <c r="BU339" s="426"/>
    </row>
    <row r="340" spans="1:73" ht="14.25">
      <c r="A340" s="1242" t="s">
        <v>1319</v>
      </c>
      <c r="B340" s="1243"/>
      <c r="C340" s="1244"/>
      <c r="D340" s="1061">
        <v>0.6</v>
      </c>
      <c r="E340" s="1062"/>
      <c r="F340" s="1063"/>
      <c r="G340" s="1064" t="s">
        <v>306</v>
      </c>
      <c r="H340" s="1065">
        <v>19.999999999977241</v>
      </c>
      <c r="I340" s="1065">
        <v>1</v>
      </c>
      <c r="J340" s="1065">
        <v>19.999999999977241</v>
      </c>
      <c r="K340" s="1066">
        <v>5.4000000000000341</v>
      </c>
      <c r="L340" s="1066">
        <v>1.8000000000000114</v>
      </c>
      <c r="M340" s="1067">
        <v>3.6</v>
      </c>
      <c r="N340" s="1068">
        <v>0.06</v>
      </c>
      <c r="O340" s="1068">
        <v>0.12</v>
      </c>
      <c r="P340" s="1067">
        <v>3.7800000000000002</v>
      </c>
      <c r="Q340" s="1067">
        <v>1.5199999999999998</v>
      </c>
      <c r="R340" s="1069">
        <v>0</v>
      </c>
      <c r="S340" s="1069">
        <v>45.6</v>
      </c>
      <c r="T340" s="1069">
        <v>45.6</v>
      </c>
      <c r="U340" s="1069">
        <v>23.71</v>
      </c>
      <c r="V340" s="1069">
        <v>0</v>
      </c>
      <c r="W340" s="1068">
        <v>171.2</v>
      </c>
      <c r="X340" s="1070">
        <v>0</v>
      </c>
      <c r="Y340" s="1083" t="s">
        <v>1334</v>
      </c>
      <c r="Z340" s="1084">
        <v>1.2</v>
      </c>
      <c r="AA340" s="1085" t="s">
        <v>41</v>
      </c>
      <c r="AB340" s="1086">
        <v>1.2</v>
      </c>
      <c r="AC340" s="1087">
        <v>5.4000000000000341</v>
      </c>
      <c r="AD340" s="1088">
        <v>0.06</v>
      </c>
      <c r="AE340" s="1088">
        <v>0.15</v>
      </c>
      <c r="AF340" s="1089">
        <v>5.61</v>
      </c>
      <c r="AG340" s="1089">
        <v>2.6</v>
      </c>
      <c r="AH340" s="1088">
        <v>0.68</v>
      </c>
      <c r="AI340" s="1090">
        <v>0</v>
      </c>
      <c r="AJ340" s="1090">
        <v>2.65</v>
      </c>
      <c r="AK340" s="1090">
        <v>2.65</v>
      </c>
      <c r="AL340" s="1090">
        <v>2.65</v>
      </c>
      <c r="AM340" s="1090">
        <v>1.96</v>
      </c>
      <c r="AN340" s="1088">
        <v>0</v>
      </c>
      <c r="AO340" s="1091">
        <v>33.24</v>
      </c>
      <c r="AP340" s="1242" t="s">
        <v>1319</v>
      </c>
      <c r="AQ340" s="1244">
        <v>0</v>
      </c>
      <c r="AR340" s="1103">
        <v>0.6</v>
      </c>
      <c r="AS340" s="1104"/>
      <c r="AT340" s="1104"/>
      <c r="AU340" s="1105">
        <v>19.999999999977241</v>
      </c>
      <c r="AV340" s="1084">
        <v>1.4</v>
      </c>
      <c r="AW340" s="1085" t="s">
        <v>41</v>
      </c>
      <c r="AX340" s="1086">
        <v>1.4</v>
      </c>
      <c r="AY340" s="1068">
        <v>18.599999999977243</v>
      </c>
      <c r="AZ340" s="1106">
        <v>0.12</v>
      </c>
      <c r="BA340" s="1106"/>
      <c r="BB340" s="1068">
        <v>1.5199999999999998</v>
      </c>
      <c r="BC340" s="1067">
        <v>7</v>
      </c>
      <c r="BD340" s="1107">
        <v>0</v>
      </c>
      <c r="BE340" s="1107"/>
      <c r="BF340" s="1107">
        <v>124.82000000000001</v>
      </c>
      <c r="BG340" s="1107">
        <v>7.57</v>
      </c>
      <c r="BH340" s="1069">
        <v>4.8100000000000342</v>
      </c>
      <c r="BI340" s="1069">
        <v>0.85</v>
      </c>
      <c r="BJ340" s="1069">
        <v>9.43</v>
      </c>
      <c r="BK340" s="1069">
        <v>0.54</v>
      </c>
      <c r="BL340" s="1108">
        <v>100.28</v>
      </c>
      <c r="BM340" s="421"/>
      <c r="BN340" s="422" t="s">
        <v>1319</v>
      </c>
      <c r="BO340" s="423" t="s">
        <v>1334</v>
      </c>
      <c r="BP340" s="424">
        <v>0.6</v>
      </c>
      <c r="BQ340" s="865" t="s">
        <v>306</v>
      </c>
      <c r="BR340" s="424">
        <v>19.999999999977241</v>
      </c>
      <c r="BS340" s="425">
        <v>5.4000000000000341</v>
      </c>
      <c r="BT340" s="425">
        <v>1.8000000000000114</v>
      </c>
      <c r="BU340" s="426"/>
    </row>
    <row r="341" spans="1:73" ht="14.25">
      <c r="A341" s="1242" t="s">
        <v>1320</v>
      </c>
      <c r="B341" s="1243"/>
      <c r="C341" s="1244"/>
      <c r="D341" s="1061">
        <v>0.6</v>
      </c>
      <c r="E341" s="1062"/>
      <c r="F341" s="1063"/>
      <c r="G341" s="1064" t="s">
        <v>305</v>
      </c>
      <c r="H341" s="1065">
        <v>19.999999999708464</v>
      </c>
      <c r="I341" s="1065">
        <v>1</v>
      </c>
      <c r="J341" s="1065">
        <v>19.999999999708464</v>
      </c>
      <c r="K341" s="1066">
        <v>3.8000000000000114</v>
      </c>
      <c r="L341" s="1066">
        <v>1.0599999999999952</v>
      </c>
      <c r="M341" s="1067">
        <v>2.4300000000000002</v>
      </c>
      <c r="N341" s="1068">
        <v>0.06</v>
      </c>
      <c r="O341" s="1068">
        <v>0.12</v>
      </c>
      <c r="P341" s="1067">
        <v>2.6100000000000003</v>
      </c>
      <c r="Q341" s="1067">
        <v>1.42</v>
      </c>
      <c r="R341" s="1069">
        <v>0</v>
      </c>
      <c r="S341" s="1069">
        <v>42.6</v>
      </c>
      <c r="T341" s="1069">
        <v>31.52</v>
      </c>
      <c r="U341" s="1069">
        <v>0</v>
      </c>
      <c r="V341" s="1069">
        <v>0</v>
      </c>
      <c r="W341" s="1068">
        <v>124.4</v>
      </c>
      <c r="X341" s="1070">
        <v>0</v>
      </c>
      <c r="Y341" s="1083" t="s">
        <v>1335</v>
      </c>
      <c r="Z341" s="1084">
        <v>1.2</v>
      </c>
      <c r="AA341" s="1085" t="s">
        <v>41</v>
      </c>
      <c r="AB341" s="1086">
        <v>1.2</v>
      </c>
      <c r="AC341" s="1087">
        <v>3.8000000000000114</v>
      </c>
      <c r="AD341" s="1088">
        <v>0.06</v>
      </c>
      <c r="AE341" s="1088">
        <v>0.15</v>
      </c>
      <c r="AF341" s="1089">
        <v>4.01</v>
      </c>
      <c r="AG341" s="1089">
        <v>2.4000000000000004</v>
      </c>
      <c r="AH341" s="1088">
        <v>0.68</v>
      </c>
      <c r="AI341" s="1090">
        <v>0</v>
      </c>
      <c r="AJ341" s="1090">
        <v>2.4500000000000002</v>
      </c>
      <c r="AK341" s="1090">
        <v>2.4500000000000002</v>
      </c>
      <c r="AL341" s="1090">
        <v>1.65</v>
      </c>
      <c r="AM341" s="1090">
        <v>0</v>
      </c>
      <c r="AN341" s="1088">
        <v>0</v>
      </c>
      <c r="AO341" s="1091">
        <v>24.53</v>
      </c>
      <c r="AP341" s="1242" t="s">
        <v>1320</v>
      </c>
      <c r="AQ341" s="1244">
        <v>0</v>
      </c>
      <c r="AR341" s="1103">
        <v>0.6</v>
      </c>
      <c r="AS341" s="1104"/>
      <c r="AT341" s="1104"/>
      <c r="AU341" s="1105">
        <v>19.999999999708464</v>
      </c>
      <c r="AV341" s="1084">
        <v>1.4</v>
      </c>
      <c r="AW341" s="1085" t="s">
        <v>41</v>
      </c>
      <c r="AX341" s="1086">
        <v>1.4</v>
      </c>
      <c r="AY341" s="1068">
        <v>18.599999999708466</v>
      </c>
      <c r="AZ341" s="1106">
        <v>0.12</v>
      </c>
      <c r="BA341" s="1106"/>
      <c r="BB341" s="1068">
        <v>1.42</v>
      </c>
      <c r="BC341" s="1067">
        <v>6.44</v>
      </c>
      <c r="BD341" s="1107">
        <v>0</v>
      </c>
      <c r="BE341" s="1107"/>
      <c r="BF341" s="1107">
        <v>80.670000000000016</v>
      </c>
      <c r="BG341" s="1107">
        <v>7.57</v>
      </c>
      <c r="BH341" s="1069">
        <v>3.2100000000000111</v>
      </c>
      <c r="BI341" s="1069">
        <v>0.85</v>
      </c>
      <c r="BJ341" s="1069">
        <v>6.29</v>
      </c>
      <c r="BK341" s="1069">
        <v>0.54</v>
      </c>
      <c r="BL341" s="1108">
        <v>59.83</v>
      </c>
      <c r="BM341" s="421"/>
      <c r="BN341" s="422" t="s">
        <v>1320</v>
      </c>
      <c r="BO341" s="423" t="s">
        <v>1335</v>
      </c>
      <c r="BP341" s="424">
        <v>0.6</v>
      </c>
      <c r="BQ341" s="865" t="s">
        <v>305</v>
      </c>
      <c r="BR341" s="424">
        <v>19.999999999708464</v>
      </c>
      <c r="BS341" s="425">
        <v>3.8000000000000114</v>
      </c>
      <c r="BT341" s="425">
        <v>1.0599999999999952</v>
      </c>
      <c r="BU341" s="426"/>
    </row>
    <row r="342" spans="1:73" ht="14.25">
      <c r="A342" s="1242" t="s">
        <v>1321</v>
      </c>
      <c r="B342" s="1243"/>
      <c r="C342" s="1244"/>
      <c r="D342" s="1061">
        <v>0.6</v>
      </c>
      <c r="E342" s="1062"/>
      <c r="F342" s="1063"/>
      <c r="G342" s="1064" t="s">
        <v>305</v>
      </c>
      <c r="H342" s="1065">
        <v>19.999999999977241</v>
      </c>
      <c r="I342" s="1065">
        <v>1</v>
      </c>
      <c r="J342" s="1065">
        <v>19.999999999977241</v>
      </c>
      <c r="K342" s="1066">
        <v>2.3009320804320978</v>
      </c>
      <c r="L342" s="1066">
        <v>2.2879677324685375</v>
      </c>
      <c r="M342" s="1067">
        <v>2.29</v>
      </c>
      <c r="N342" s="1068">
        <v>0.06</v>
      </c>
      <c r="O342" s="1068">
        <v>0.12</v>
      </c>
      <c r="P342" s="1067">
        <v>2.4700000000000002</v>
      </c>
      <c r="Q342" s="1067">
        <v>1.42</v>
      </c>
      <c r="R342" s="1069">
        <v>0</v>
      </c>
      <c r="S342" s="1069">
        <v>42.6</v>
      </c>
      <c r="T342" s="1069">
        <v>27.55</v>
      </c>
      <c r="U342" s="1069">
        <v>0</v>
      </c>
      <c r="V342" s="1069">
        <v>0</v>
      </c>
      <c r="W342" s="1068">
        <v>118.8</v>
      </c>
      <c r="X342" s="1070">
        <v>0</v>
      </c>
      <c r="Y342" s="1083" t="s">
        <v>1336</v>
      </c>
      <c r="Z342" s="1084">
        <v>1.2</v>
      </c>
      <c r="AA342" s="1085" t="s">
        <v>41</v>
      </c>
      <c r="AB342" s="1086">
        <v>1.2</v>
      </c>
      <c r="AC342" s="1087">
        <v>2.3009320804320978</v>
      </c>
      <c r="AD342" s="1088">
        <v>0.06</v>
      </c>
      <c r="AE342" s="1088">
        <v>0.15</v>
      </c>
      <c r="AF342" s="1089">
        <v>2.5099999999999998</v>
      </c>
      <c r="AG342" s="1089">
        <v>2.3000000000000003</v>
      </c>
      <c r="AH342" s="1088">
        <v>0.68</v>
      </c>
      <c r="AI342" s="1090">
        <v>0</v>
      </c>
      <c r="AJ342" s="1090">
        <v>2.35</v>
      </c>
      <c r="AK342" s="1090">
        <v>1.58</v>
      </c>
      <c r="AL342" s="1090">
        <v>0</v>
      </c>
      <c r="AM342" s="1090">
        <v>0</v>
      </c>
      <c r="AN342" s="1088">
        <v>16.37</v>
      </c>
      <c r="AO342" s="1091">
        <v>0</v>
      </c>
      <c r="AP342" s="1242" t="s">
        <v>1321</v>
      </c>
      <c r="AQ342" s="1244">
        <v>0</v>
      </c>
      <c r="AR342" s="1103">
        <v>0.6</v>
      </c>
      <c r="AS342" s="1104"/>
      <c r="AT342" s="1104"/>
      <c r="AU342" s="1105">
        <v>19.999999999977241</v>
      </c>
      <c r="AV342" s="1084">
        <v>1.4</v>
      </c>
      <c r="AW342" s="1085" t="s">
        <v>41</v>
      </c>
      <c r="AX342" s="1086">
        <v>1.4</v>
      </c>
      <c r="AY342" s="1068">
        <v>18.599999999977243</v>
      </c>
      <c r="AZ342" s="1106">
        <v>0.12</v>
      </c>
      <c r="BA342" s="1106"/>
      <c r="BB342" s="1068">
        <v>1.42</v>
      </c>
      <c r="BC342" s="1067">
        <v>6.44</v>
      </c>
      <c r="BD342" s="1107">
        <v>0</v>
      </c>
      <c r="BE342" s="1107"/>
      <c r="BF342" s="1107">
        <v>74.08</v>
      </c>
      <c r="BG342" s="1107">
        <v>7.57</v>
      </c>
      <c r="BH342" s="1069">
        <v>2.35</v>
      </c>
      <c r="BI342" s="1069">
        <v>0.21093208043209799</v>
      </c>
      <c r="BJ342" s="1069">
        <v>4.6100000000000003</v>
      </c>
      <c r="BK342" s="1069">
        <v>0.13</v>
      </c>
      <c r="BL342" s="1108">
        <v>55.33</v>
      </c>
      <c r="BM342" s="421"/>
      <c r="BN342" s="422" t="s">
        <v>1321</v>
      </c>
      <c r="BO342" s="423" t="s">
        <v>1336</v>
      </c>
      <c r="BP342" s="424">
        <v>0.6</v>
      </c>
      <c r="BQ342" s="865" t="s">
        <v>305</v>
      </c>
      <c r="BR342" s="424">
        <v>19.999999999977241</v>
      </c>
      <c r="BS342" s="425">
        <v>2.3009320804320978</v>
      </c>
      <c r="BT342" s="425">
        <v>2.2879677324685375</v>
      </c>
      <c r="BU342" s="426"/>
    </row>
    <row r="343" spans="1:73" ht="14.25">
      <c r="A343" s="1242" t="s">
        <v>1322</v>
      </c>
      <c r="B343" s="1243"/>
      <c r="C343" s="1244"/>
      <c r="D343" s="1061">
        <v>0.6</v>
      </c>
      <c r="E343" s="1062"/>
      <c r="F343" s="1063"/>
      <c r="G343" s="1064" t="s">
        <v>305</v>
      </c>
      <c r="H343" s="1065">
        <v>9.0000000005562644</v>
      </c>
      <c r="I343" s="1065">
        <v>1</v>
      </c>
      <c r="J343" s="1065">
        <v>9.0000000005562644</v>
      </c>
      <c r="K343" s="1066">
        <v>3.0879677324685488</v>
      </c>
      <c r="L343" s="1066">
        <v>1.1402677322881587</v>
      </c>
      <c r="M343" s="1067">
        <v>2.11</v>
      </c>
      <c r="N343" s="1068">
        <v>0.06</v>
      </c>
      <c r="O343" s="1068">
        <v>0.12</v>
      </c>
      <c r="P343" s="1067">
        <v>2.29</v>
      </c>
      <c r="Q343" s="1067">
        <v>1.42</v>
      </c>
      <c r="R343" s="1069">
        <v>0</v>
      </c>
      <c r="S343" s="1069">
        <v>19.170000000000002</v>
      </c>
      <c r="T343" s="1069">
        <v>10.1</v>
      </c>
      <c r="U343" s="1069">
        <v>0</v>
      </c>
      <c r="V343" s="1069">
        <v>0</v>
      </c>
      <c r="W343" s="1068">
        <v>50.22</v>
      </c>
      <c r="X343" s="1070">
        <v>0</v>
      </c>
      <c r="Y343" s="1083" t="s">
        <v>1337</v>
      </c>
      <c r="Z343" s="1084">
        <v>1.2</v>
      </c>
      <c r="AA343" s="1085" t="s">
        <v>41</v>
      </c>
      <c r="AB343" s="1086">
        <v>1.2</v>
      </c>
      <c r="AC343" s="1087">
        <v>3.0879677324685488</v>
      </c>
      <c r="AD343" s="1088">
        <v>0.06</v>
      </c>
      <c r="AE343" s="1088">
        <v>0.15</v>
      </c>
      <c r="AF343" s="1089">
        <v>3.3</v>
      </c>
      <c r="AG343" s="1089">
        <v>2.4000000000000004</v>
      </c>
      <c r="AH343" s="1088">
        <v>0.68</v>
      </c>
      <c r="AI343" s="1090">
        <v>0</v>
      </c>
      <c r="AJ343" s="1090">
        <v>2.4500000000000002</v>
      </c>
      <c r="AK343" s="1090">
        <v>2.4500000000000002</v>
      </c>
      <c r="AL343" s="1090">
        <v>0.49</v>
      </c>
      <c r="AM343" s="1090">
        <v>0</v>
      </c>
      <c r="AN343" s="1088">
        <v>20.67</v>
      </c>
      <c r="AO343" s="1091">
        <v>0</v>
      </c>
      <c r="AP343" s="1242" t="s">
        <v>1322</v>
      </c>
      <c r="AQ343" s="1244">
        <v>0</v>
      </c>
      <c r="AR343" s="1103">
        <v>0.6</v>
      </c>
      <c r="AS343" s="1104"/>
      <c r="AT343" s="1104"/>
      <c r="AU343" s="1105">
        <v>9.0000000005562644</v>
      </c>
      <c r="AV343" s="1084">
        <v>1.4</v>
      </c>
      <c r="AW343" s="1085" t="s">
        <v>41</v>
      </c>
      <c r="AX343" s="1086">
        <v>1.4</v>
      </c>
      <c r="AY343" s="1068">
        <v>7.600000000556264</v>
      </c>
      <c r="AZ343" s="1106">
        <v>0.12</v>
      </c>
      <c r="BA343" s="1106"/>
      <c r="BB343" s="1068">
        <v>1.42</v>
      </c>
      <c r="BC343" s="1067">
        <v>2.63</v>
      </c>
      <c r="BD343" s="1107">
        <v>0</v>
      </c>
      <c r="BE343" s="1107"/>
      <c r="BF343" s="1107">
        <v>34.660000000000004</v>
      </c>
      <c r="BG343" s="1107">
        <v>3.09</v>
      </c>
      <c r="BH343" s="1069">
        <v>2.497967732468549</v>
      </c>
      <c r="BI343" s="1069">
        <v>0.85</v>
      </c>
      <c r="BJ343" s="1069">
        <v>4.9000000000000004</v>
      </c>
      <c r="BK343" s="1069">
        <v>0.54</v>
      </c>
      <c r="BL343" s="1108">
        <v>23.5</v>
      </c>
      <c r="BM343" s="421"/>
      <c r="BN343" s="422" t="s">
        <v>1322</v>
      </c>
      <c r="BO343" s="423" t="s">
        <v>1337</v>
      </c>
      <c r="BP343" s="424">
        <v>0.6</v>
      </c>
      <c r="BQ343" s="865" t="s">
        <v>305</v>
      </c>
      <c r="BR343" s="424">
        <v>9.0000000005562644</v>
      </c>
      <c r="BS343" s="425">
        <v>3.0879677324685488</v>
      </c>
      <c r="BT343" s="425">
        <v>1.1402677322881587</v>
      </c>
      <c r="BU343" s="426"/>
    </row>
    <row r="344" spans="1:73" ht="14.25">
      <c r="A344" s="987"/>
      <c r="B344" s="988"/>
      <c r="C344" s="988"/>
      <c r="D344" s="866"/>
      <c r="E344" s="866"/>
      <c r="F344" s="866"/>
      <c r="G344" s="867"/>
      <c r="H344" s="868"/>
      <c r="I344" s="868"/>
      <c r="J344" s="868"/>
      <c r="K344" s="869"/>
      <c r="L344" s="869"/>
      <c r="M344" s="870"/>
      <c r="N344" s="871"/>
      <c r="O344" s="871"/>
      <c r="P344" s="870"/>
      <c r="Q344" s="870"/>
      <c r="R344" s="872"/>
      <c r="S344" s="872"/>
      <c r="T344" s="872"/>
      <c r="U344" s="872"/>
      <c r="V344" s="872"/>
      <c r="W344" s="871"/>
      <c r="X344" s="1071"/>
      <c r="Y344" s="987"/>
      <c r="Z344" s="873"/>
      <c r="AA344" s="874"/>
      <c r="AB344" s="873"/>
      <c r="AC344" s="875"/>
      <c r="AD344" s="874"/>
      <c r="AE344" s="874"/>
      <c r="AF344" s="876"/>
      <c r="AG344" s="876"/>
      <c r="AH344" s="874"/>
      <c r="AI344" s="877"/>
      <c r="AJ344" s="877"/>
      <c r="AK344" s="877"/>
      <c r="AL344" s="877"/>
      <c r="AM344" s="877"/>
      <c r="AN344" s="874"/>
      <c r="AO344" s="1092"/>
      <c r="AP344" s="987"/>
      <c r="AQ344" s="988"/>
      <c r="AR344" s="878"/>
      <c r="AS344" s="878"/>
      <c r="AT344" s="878"/>
      <c r="AU344" s="879"/>
      <c r="AV344" s="873"/>
      <c r="AW344" s="874"/>
      <c r="AX344" s="873"/>
      <c r="AY344" s="871"/>
      <c r="AZ344" s="880"/>
      <c r="BA344" s="880"/>
      <c r="BB344" s="871"/>
      <c r="BC344" s="870"/>
      <c r="BD344" s="870"/>
      <c r="BE344" s="870"/>
      <c r="BF344" s="870"/>
      <c r="BG344" s="870"/>
      <c r="BH344" s="872"/>
      <c r="BI344" s="872"/>
      <c r="BJ344" s="872"/>
      <c r="BK344" s="872"/>
      <c r="BL344" s="1109"/>
      <c r="BM344" s="881"/>
      <c r="BN344" s="882"/>
      <c r="BO344" s="883"/>
      <c r="BP344" s="884"/>
      <c r="BQ344" s="884"/>
      <c r="BR344" s="884"/>
      <c r="BS344" s="885"/>
      <c r="BT344" s="885"/>
      <c r="BU344" s="886"/>
    </row>
    <row r="345" spans="1:73" ht="14.25">
      <c r="A345" s="907" t="s">
        <v>1258</v>
      </c>
      <c r="B345" s="387"/>
      <c r="C345" s="389"/>
      <c r="D345" s="389"/>
      <c r="E345" s="389"/>
      <c r="F345" s="389"/>
      <c r="G345" s="389"/>
      <c r="H345" s="389"/>
      <c r="I345" s="389"/>
      <c r="J345" s="389"/>
      <c r="K345" s="389"/>
      <c r="L345" s="389"/>
      <c r="M345" s="389"/>
      <c r="N345" s="389"/>
      <c r="O345" s="389"/>
      <c r="P345" s="389"/>
      <c r="Q345" s="389"/>
      <c r="R345" s="389"/>
      <c r="S345" s="389"/>
      <c r="T345" s="389"/>
      <c r="U345" s="389"/>
      <c r="V345" s="389"/>
      <c r="W345" s="389"/>
      <c r="X345" s="1058"/>
      <c r="Y345" s="807" t="s">
        <v>1258</v>
      </c>
      <c r="Z345" s="405"/>
      <c r="AA345" s="405"/>
      <c r="AB345" s="405"/>
      <c r="AC345" s="406"/>
      <c r="AD345" s="407"/>
      <c r="AE345" s="407"/>
      <c r="AF345" s="406"/>
      <c r="AG345" s="406"/>
      <c r="AH345" s="406"/>
      <c r="AI345" s="409"/>
      <c r="AJ345" s="409"/>
      <c r="AK345" s="409"/>
      <c r="AL345" s="409"/>
      <c r="AM345" s="409"/>
      <c r="AN345" s="407"/>
      <c r="AO345" s="1082"/>
      <c r="AP345" s="807" t="s">
        <v>1258</v>
      </c>
      <c r="AQ345" s="413"/>
      <c r="AR345" s="405"/>
      <c r="AS345" s="405"/>
      <c r="AT345" s="405"/>
      <c r="AU345" s="408"/>
      <c r="AV345" s="405"/>
      <c r="AW345" s="405"/>
      <c r="AX345" s="405"/>
      <c r="AY345" s="407"/>
      <c r="AZ345" s="407"/>
      <c r="BA345" s="407"/>
      <c r="BB345" s="407"/>
      <c r="BC345" s="406"/>
      <c r="BD345" s="406"/>
      <c r="BE345" s="406"/>
      <c r="BF345" s="406"/>
      <c r="BG345" s="406"/>
      <c r="BH345" s="406"/>
      <c r="BI345" s="406"/>
      <c r="BJ345" s="406"/>
      <c r="BK345" s="406"/>
      <c r="BL345" s="1102"/>
      <c r="BM345" s="421"/>
      <c r="BN345" s="911"/>
      <c r="BO345" s="912"/>
      <c r="BP345" s="912"/>
      <c r="BQ345" s="912"/>
      <c r="BR345" s="912"/>
      <c r="BS345" s="912"/>
      <c r="BT345" s="912"/>
      <c r="BU345" s="913"/>
    </row>
    <row r="346" spans="1:73" ht="14.25">
      <c r="A346" s="989"/>
      <c r="B346" s="990"/>
      <c r="C346" s="990"/>
      <c r="D346" s="887"/>
      <c r="E346" s="887"/>
      <c r="F346" s="887"/>
      <c r="G346" s="888"/>
      <c r="H346" s="889"/>
      <c r="I346" s="889"/>
      <c r="J346" s="889"/>
      <c r="K346" s="890"/>
      <c r="L346" s="890"/>
      <c r="M346" s="891"/>
      <c r="N346" s="892"/>
      <c r="O346" s="892"/>
      <c r="P346" s="891"/>
      <c r="Q346" s="891"/>
      <c r="R346" s="893"/>
      <c r="S346" s="893"/>
      <c r="T346" s="893"/>
      <c r="U346" s="893"/>
      <c r="V346" s="893"/>
      <c r="W346" s="892"/>
      <c r="X346" s="1072"/>
      <c r="Y346" s="989"/>
      <c r="Z346" s="894"/>
      <c r="AA346" s="895"/>
      <c r="AB346" s="894"/>
      <c r="AC346" s="896"/>
      <c r="AD346" s="895"/>
      <c r="AE346" s="895"/>
      <c r="AF346" s="897"/>
      <c r="AG346" s="897"/>
      <c r="AH346" s="895"/>
      <c r="AI346" s="898"/>
      <c r="AJ346" s="898"/>
      <c r="AK346" s="898"/>
      <c r="AL346" s="898"/>
      <c r="AM346" s="898"/>
      <c r="AN346" s="895"/>
      <c r="AO346" s="1093"/>
      <c r="AP346" s="989"/>
      <c r="AQ346" s="990"/>
      <c r="AR346" s="899"/>
      <c r="AS346" s="899"/>
      <c r="AT346" s="899"/>
      <c r="AU346" s="900"/>
      <c r="AV346" s="894"/>
      <c r="AW346" s="895"/>
      <c r="AX346" s="894"/>
      <c r="AY346" s="892"/>
      <c r="AZ346" s="901"/>
      <c r="BA346" s="901"/>
      <c r="BB346" s="892"/>
      <c r="BC346" s="891"/>
      <c r="BD346" s="891"/>
      <c r="BE346" s="891"/>
      <c r="BF346" s="891"/>
      <c r="BG346" s="891"/>
      <c r="BH346" s="893"/>
      <c r="BI346" s="893"/>
      <c r="BJ346" s="893"/>
      <c r="BK346" s="893"/>
      <c r="BL346" s="1110"/>
      <c r="BM346" s="881"/>
      <c r="BN346" s="902"/>
      <c r="BO346" s="903"/>
      <c r="BP346" s="904"/>
      <c r="BQ346" s="904"/>
      <c r="BR346" s="904"/>
      <c r="BS346" s="905"/>
      <c r="BT346" s="905"/>
      <c r="BU346" s="906"/>
    </row>
    <row r="347" spans="1:73" ht="14.25">
      <c r="A347" s="1242" t="s">
        <v>1259</v>
      </c>
      <c r="B347" s="1243"/>
      <c r="C347" s="1244"/>
      <c r="D347" s="1064">
        <v>3.5</v>
      </c>
      <c r="E347" s="1073" t="s">
        <v>41</v>
      </c>
      <c r="F347" s="1074">
        <v>1.5</v>
      </c>
      <c r="G347" s="1064" t="s">
        <v>1262</v>
      </c>
      <c r="H347" s="1065">
        <v>16</v>
      </c>
      <c r="I347" s="1065">
        <v>1</v>
      </c>
      <c r="J347" s="1065">
        <v>16</v>
      </c>
      <c r="K347" s="1066">
        <v>2.9099999999999469</v>
      </c>
      <c r="L347" s="1066">
        <v>1.9323563050061523</v>
      </c>
      <c r="M347" s="1067">
        <v>2.42</v>
      </c>
      <c r="N347" s="1068">
        <v>0.18</v>
      </c>
      <c r="O347" s="1068">
        <v>0.5</v>
      </c>
      <c r="P347" s="1067">
        <v>3.1</v>
      </c>
      <c r="Q347" s="1067">
        <v>4.66</v>
      </c>
      <c r="R347" s="1069">
        <v>0</v>
      </c>
      <c r="S347" s="1069">
        <v>111.84</v>
      </c>
      <c r="T347" s="1069">
        <v>111.84</v>
      </c>
      <c r="U347" s="1069">
        <v>7.46</v>
      </c>
      <c r="V347" s="1069">
        <v>0</v>
      </c>
      <c r="W347" s="1068">
        <v>115.2</v>
      </c>
      <c r="X347" s="1070">
        <v>0</v>
      </c>
      <c r="Y347" s="1083" t="s">
        <v>1260</v>
      </c>
      <c r="Z347" s="1084" t="s">
        <v>362</v>
      </c>
      <c r="AA347" s="1085" t="s">
        <v>41</v>
      </c>
      <c r="AB347" s="1086" t="s">
        <v>362</v>
      </c>
      <c r="AC347" s="1087" t="s">
        <v>362</v>
      </c>
      <c r="AD347" s="1088" t="s">
        <v>362</v>
      </c>
      <c r="AE347" s="1088" t="s">
        <v>362</v>
      </c>
      <c r="AF347" s="1089" t="s">
        <v>362</v>
      </c>
      <c r="AG347" s="1089" t="s">
        <v>362</v>
      </c>
      <c r="AH347" s="1088" t="s">
        <v>362</v>
      </c>
      <c r="AI347" s="1090" t="s">
        <v>362</v>
      </c>
      <c r="AJ347" s="1090" t="s">
        <v>362</v>
      </c>
      <c r="AK347" s="1090" t="s">
        <v>362</v>
      </c>
      <c r="AL347" s="1090" t="s">
        <v>362</v>
      </c>
      <c r="AM347" s="1090" t="s">
        <v>362</v>
      </c>
      <c r="AN347" s="1088" t="s">
        <v>362</v>
      </c>
      <c r="AO347" s="1091" t="s">
        <v>362</v>
      </c>
      <c r="AP347" s="1242" t="s">
        <v>1259</v>
      </c>
      <c r="AQ347" s="1244">
        <v>0</v>
      </c>
      <c r="AR347" s="1103">
        <v>3.5</v>
      </c>
      <c r="AS347" s="1104"/>
      <c r="AT347" s="1104"/>
      <c r="AU347" s="1105">
        <v>16</v>
      </c>
      <c r="AV347" s="1084" t="s">
        <v>362</v>
      </c>
      <c r="AW347" s="1085" t="s">
        <v>41</v>
      </c>
      <c r="AX347" s="1086" t="s">
        <v>362</v>
      </c>
      <c r="AY347" s="1068">
        <v>16</v>
      </c>
      <c r="AZ347" s="1106">
        <v>0.5</v>
      </c>
      <c r="BA347" s="1106">
        <v>0.05</v>
      </c>
      <c r="BB347" s="1068">
        <v>4.66</v>
      </c>
      <c r="BC347" s="1067">
        <v>0</v>
      </c>
      <c r="BD347" s="1107">
        <v>37.28</v>
      </c>
      <c r="BE347" s="978">
        <v>3.73</v>
      </c>
      <c r="BF347" s="1107">
        <v>231.14000000000001</v>
      </c>
      <c r="BG347" s="1107">
        <v>114.87</v>
      </c>
      <c r="BH347" s="1069">
        <v>2.4399999999999471</v>
      </c>
      <c r="BI347" s="1069">
        <v>1.1199999999999468</v>
      </c>
      <c r="BJ347" s="1069">
        <v>0</v>
      </c>
      <c r="BK347" s="1069">
        <v>0.71</v>
      </c>
      <c r="BL347" s="1108">
        <v>78.28</v>
      </c>
      <c r="BM347" s="421"/>
      <c r="BN347" s="422" t="s">
        <v>1259</v>
      </c>
      <c r="BO347" s="861" t="s">
        <v>1260</v>
      </c>
      <c r="BP347" s="920" t="s">
        <v>1261</v>
      </c>
      <c r="BQ347" s="865" t="s">
        <v>1262</v>
      </c>
      <c r="BR347" s="424">
        <v>16</v>
      </c>
      <c r="BS347" s="425">
        <v>2.9099999999999469</v>
      </c>
      <c r="BT347" s="425">
        <v>1.9323563050061523</v>
      </c>
      <c r="BU347" s="426"/>
    </row>
    <row r="348" spans="1:73" ht="14.25">
      <c r="A348" s="1242" t="s">
        <v>1259</v>
      </c>
      <c r="B348" s="1243"/>
      <c r="C348" s="1244"/>
      <c r="D348" s="1064">
        <v>3.5</v>
      </c>
      <c r="E348" s="1073" t="s">
        <v>41</v>
      </c>
      <c r="F348" s="1074">
        <v>1.5</v>
      </c>
      <c r="G348" s="1064" t="s">
        <v>1262</v>
      </c>
      <c r="H348" s="1065">
        <v>16</v>
      </c>
      <c r="I348" s="1065">
        <v>1</v>
      </c>
      <c r="J348" s="1065">
        <v>16</v>
      </c>
      <c r="K348" s="1066">
        <v>2.9099999999999469</v>
      </c>
      <c r="L348" s="1066">
        <v>1.9323563050061523</v>
      </c>
      <c r="M348" s="1067">
        <v>2.42</v>
      </c>
      <c r="N348" s="1068">
        <v>0.18</v>
      </c>
      <c r="O348" s="1068">
        <v>0.5</v>
      </c>
      <c r="P348" s="1067">
        <v>3.1</v>
      </c>
      <c r="Q348" s="1067">
        <v>4.66</v>
      </c>
      <c r="R348" s="1069">
        <v>0</v>
      </c>
      <c r="S348" s="1069">
        <v>111.84</v>
      </c>
      <c r="T348" s="1069">
        <v>111.84</v>
      </c>
      <c r="U348" s="1069">
        <v>7.46</v>
      </c>
      <c r="V348" s="1069">
        <v>0</v>
      </c>
      <c r="W348" s="1068">
        <v>115.2</v>
      </c>
      <c r="X348" s="1070">
        <v>0</v>
      </c>
      <c r="Y348" s="1083" t="s">
        <v>1260</v>
      </c>
      <c r="Z348" s="1084" t="s">
        <v>362</v>
      </c>
      <c r="AA348" s="1085" t="s">
        <v>41</v>
      </c>
      <c r="AB348" s="1086" t="s">
        <v>362</v>
      </c>
      <c r="AC348" s="1087" t="s">
        <v>362</v>
      </c>
      <c r="AD348" s="1088" t="s">
        <v>362</v>
      </c>
      <c r="AE348" s="1088" t="s">
        <v>362</v>
      </c>
      <c r="AF348" s="1089" t="s">
        <v>362</v>
      </c>
      <c r="AG348" s="1089" t="s">
        <v>362</v>
      </c>
      <c r="AH348" s="1088" t="s">
        <v>362</v>
      </c>
      <c r="AI348" s="1090" t="s">
        <v>362</v>
      </c>
      <c r="AJ348" s="1090" t="s">
        <v>362</v>
      </c>
      <c r="AK348" s="1090" t="s">
        <v>362</v>
      </c>
      <c r="AL348" s="1090" t="s">
        <v>362</v>
      </c>
      <c r="AM348" s="1090" t="s">
        <v>362</v>
      </c>
      <c r="AN348" s="1088" t="s">
        <v>362</v>
      </c>
      <c r="AO348" s="1091" t="s">
        <v>362</v>
      </c>
      <c r="AP348" s="1242" t="s">
        <v>1259</v>
      </c>
      <c r="AQ348" s="1244">
        <v>0</v>
      </c>
      <c r="AR348" s="1103">
        <v>3.5</v>
      </c>
      <c r="AS348" s="1104"/>
      <c r="AT348" s="1104"/>
      <c r="AU348" s="1105">
        <v>16</v>
      </c>
      <c r="AV348" s="1084" t="s">
        <v>362</v>
      </c>
      <c r="AW348" s="1085" t="s">
        <v>41</v>
      </c>
      <c r="AX348" s="1086" t="s">
        <v>362</v>
      </c>
      <c r="AY348" s="1068">
        <v>16</v>
      </c>
      <c r="AZ348" s="1106">
        <v>0.5</v>
      </c>
      <c r="BA348" s="1106">
        <v>0.05</v>
      </c>
      <c r="BB348" s="1068">
        <v>4.66</v>
      </c>
      <c r="BC348" s="1067">
        <v>0</v>
      </c>
      <c r="BD348" s="1107">
        <v>37.28</v>
      </c>
      <c r="BE348" s="978">
        <v>3.73</v>
      </c>
      <c r="BF348" s="1107">
        <v>231.14000000000001</v>
      </c>
      <c r="BG348" s="1107">
        <v>114.87</v>
      </c>
      <c r="BH348" s="1069">
        <v>2.4399999999999471</v>
      </c>
      <c r="BI348" s="1069">
        <v>1.1199999999999468</v>
      </c>
      <c r="BJ348" s="1069">
        <v>0</v>
      </c>
      <c r="BK348" s="1069">
        <v>0.71</v>
      </c>
      <c r="BL348" s="1108">
        <v>78.28</v>
      </c>
      <c r="BM348" s="421"/>
      <c r="BN348" s="422" t="s">
        <v>1259</v>
      </c>
      <c r="BO348" s="861" t="s">
        <v>1260</v>
      </c>
      <c r="BP348" s="920" t="s">
        <v>1261</v>
      </c>
      <c r="BQ348" s="865" t="s">
        <v>1262</v>
      </c>
      <c r="BR348" s="424">
        <v>16</v>
      </c>
      <c r="BS348" s="425">
        <v>2.9099999999999469</v>
      </c>
      <c r="BT348" s="425">
        <v>1.9323563050061523</v>
      </c>
      <c r="BU348" s="426"/>
    </row>
    <row r="349" spans="1:73" ht="14.25">
      <c r="A349" s="1242" t="s">
        <v>1259</v>
      </c>
      <c r="B349" s="1243"/>
      <c r="C349" s="1244"/>
      <c r="D349" s="1064">
        <v>3.5</v>
      </c>
      <c r="E349" s="1073" t="s">
        <v>41</v>
      </c>
      <c r="F349" s="1074">
        <v>1.5</v>
      </c>
      <c r="G349" s="1064" t="s">
        <v>1262</v>
      </c>
      <c r="H349" s="1065">
        <v>16</v>
      </c>
      <c r="I349" s="1065">
        <v>1</v>
      </c>
      <c r="J349" s="1065">
        <v>16</v>
      </c>
      <c r="K349" s="1066">
        <v>2.9099999999999469</v>
      </c>
      <c r="L349" s="1066">
        <v>1.9323563050061523</v>
      </c>
      <c r="M349" s="1067">
        <v>2.42</v>
      </c>
      <c r="N349" s="1068">
        <v>0.18</v>
      </c>
      <c r="O349" s="1068">
        <v>0.5</v>
      </c>
      <c r="P349" s="1067">
        <v>3.1</v>
      </c>
      <c r="Q349" s="1067">
        <v>4.66</v>
      </c>
      <c r="R349" s="1069">
        <v>0</v>
      </c>
      <c r="S349" s="1069">
        <v>111.84</v>
      </c>
      <c r="T349" s="1069">
        <v>111.84</v>
      </c>
      <c r="U349" s="1069">
        <v>7.46</v>
      </c>
      <c r="V349" s="1069">
        <v>0</v>
      </c>
      <c r="W349" s="1068">
        <v>115.2</v>
      </c>
      <c r="X349" s="1070">
        <v>0</v>
      </c>
      <c r="Y349" s="1083" t="s">
        <v>1260</v>
      </c>
      <c r="Z349" s="1084" t="s">
        <v>362</v>
      </c>
      <c r="AA349" s="1085" t="s">
        <v>41</v>
      </c>
      <c r="AB349" s="1086" t="s">
        <v>362</v>
      </c>
      <c r="AC349" s="1087" t="s">
        <v>362</v>
      </c>
      <c r="AD349" s="1088" t="s">
        <v>362</v>
      </c>
      <c r="AE349" s="1088" t="s">
        <v>362</v>
      </c>
      <c r="AF349" s="1089" t="s">
        <v>362</v>
      </c>
      <c r="AG349" s="1089" t="s">
        <v>362</v>
      </c>
      <c r="AH349" s="1088" t="s">
        <v>362</v>
      </c>
      <c r="AI349" s="1090" t="s">
        <v>362</v>
      </c>
      <c r="AJ349" s="1090" t="s">
        <v>362</v>
      </c>
      <c r="AK349" s="1090" t="s">
        <v>362</v>
      </c>
      <c r="AL349" s="1090" t="s">
        <v>362</v>
      </c>
      <c r="AM349" s="1090" t="s">
        <v>362</v>
      </c>
      <c r="AN349" s="1088" t="s">
        <v>362</v>
      </c>
      <c r="AO349" s="1091" t="s">
        <v>362</v>
      </c>
      <c r="AP349" s="1242" t="s">
        <v>1259</v>
      </c>
      <c r="AQ349" s="1244">
        <v>0</v>
      </c>
      <c r="AR349" s="1103">
        <v>3.5</v>
      </c>
      <c r="AS349" s="1104"/>
      <c r="AT349" s="1104"/>
      <c r="AU349" s="1105">
        <v>16</v>
      </c>
      <c r="AV349" s="1084" t="s">
        <v>362</v>
      </c>
      <c r="AW349" s="1085" t="s">
        <v>41</v>
      </c>
      <c r="AX349" s="1086" t="s">
        <v>362</v>
      </c>
      <c r="AY349" s="1068">
        <v>16</v>
      </c>
      <c r="AZ349" s="1106">
        <v>0.5</v>
      </c>
      <c r="BA349" s="1106">
        <v>0.05</v>
      </c>
      <c r="BB349" s="1068">
        <v>4.66</v>
      </c>
      <c r="BC349" s="1067">
        <v>0</v>
      </c>
      <c r="BD349" s="1107">
        <v>37.28</v>
      </c>
      <c r="BE349" s="978">
        <v>3.73</v>
      </c>
      <c r="BF349" s="1107">
        <v>231.14000000000001</v>
      </c>
      <c r="BG349" s="1107">
        <v>114.87</v>
      </c>
      <c r="BH349" s="1069">
        <v>2.4399999999999471</v>
      </c>
      <c r="BI349" s="1069">
        <v>1.1199999999999468</v>
      </c>
      <c r="BJ349" s="1069">
        <v>0</v>
      </c>
      <c r="BK349" s="1069">
        <v>0.71</v>
      </c>
      <c r="BL349" s="1108">
        <v>78.28</v>
      </c>
      <c r="BM349" s="421"/>
      <c r="BN349" s="422" t="s">
        <v>1259</v>
      </c>
      <c r="BO349" s="861" t="s">
        <v>1260</v>
      </c>
      <c r="BP349" s="920" t="s">
        <v>1261</v>
      </c>
      <c r="BQ349" s="865" t="s">
        <v>1262</v>
      </c>
      <c r="BR349" s="424">
        <v>16</v>
      </c>
      <c r="BS349" s="425">
        <v>2.9099999999999469</v>
      </c>
      <c r="BT349" s="425">
        <v>1.9323563050061523</v>
      </c>
      <c r="BU349" s="426"/>
    </row>
    <row r="350" spans="1:73" ht="14.25">
      <c r="A350" s="1242" t="s">
        <v>1259</v>
      </c>
      <c r="B350" s="1243"/>
      <c r="C350" s="1244"/>
      <c r="D350" s="1064">
        <v>3.5</v>
      </c>
      <c r="E350" s="1073" t="s">
        <v>41</v>
      </c>
      <c r="F350" s="1074">
        <v>1.5</v>
      </c>
      <c r="G350" s="1064" t="s">
        <v>1262</v>
      </c>
      <c r="H350" s="1065">
        <v>16</v>
      </c>
      <c r="I350" s="1065">
        <v>1</v>
      </c>
      <c r="J350" s="1065">
        <v>16</v>
      </c>
      <c r="K350" s="1066">
        <v>2.9099999999999469</v>
      </c>
      <c r="L350" s="1066">
        <v>1.9323563050061523</v>
      </c>
      <c r="M350" s="1067">
        <v>2.42</v>
      </c>
      <c r="N350" s="1068">
        <v>0.18</v>
      </c>
      <c r="O350" s="1068">
        <v>0.5</v>
      </c>
      <c r="P350" s="1067">
        <v>3.1</v>
      </c>
      <c r="Q350" s="1067">
        <v>4.66</v>
      </c>
      <c r="R350" s="1069">
        <v>0</v>
      </c>
      <c r="S350" s="1069">
        <v>111.84</v>
      </c>
      <c r="T350" s="1069">
        <v>111.84</v>
      </c>
      <c r="U350" s="1069">
        <v>7.46</v>
      </c>
      <c r="V350" s="1069">
        <v>0</v>
      </c>
      <c r="W350" s="1068">
        <v>115.2</v>
      </c>
      <c r="X350" s="1070">
        <v>0</v>
      </c>
      <c r="Y350" s="1083" t="s">
        <v>1260</v>
      </c>
      <c r="Z350" s="1084" t="s">
        <v>362</v>
      </c>
      <c r="AA350" s="1085" t="s">
        <v>41</v>
      </c>
      <c r="AB350" s="1086" t="s">
        <v>362</v>
      </c>
      <c r="AC350" s="1087" t="s">
        <v>362</v>
      </c>
      <c r="AD350" s="1088" t="s">
        <v>362</v>
      </c>
      <c r="AE350" s="1088" t="s">
        <v>362</v>
      </c>
      <c r="AF350" s="1089" t="s">
        <v>362</v>
      </c>
      <c r="AG350" s="1089" t="s">
        <v>362</v>
      </c>
      <c r="AH350" s="1088" t="s">
        <v>362</v>
      </c>
      <c r="AI350" s="1090" t="s">
        <v>362</v>
      </c>
      <c r="AJ350" s="1090" t="s">
        <v>362</v>
      </c>
      <c r="AK350" s="1090" t="s">
        <v>362</v>
      </c>
      <c r="AL350" s="1090" t="s">
        <v>362</v>
      </c>
      <c r="AM350" s="1090" t="s">
        <v>362</v>
      </c>
      <c r="AN350" s="1088" t="s">
        <v>362</v>
      </c>
      <c r="AO350" s="1091" t="s">
        <v>362</v>
      </c>
      <c r="AP350" s="1242" t="s">
        <v>1259</v>
      </c>
      <c r="AQ350" s="1244">
        <v>0</v>
      </c>
      <c r="AR350" s="1103">
        <v>3.5</v>
      </c>
      <c r="AS350" s="1104"/>
      <c r="AT350" s="1104"/>
      <c r="AU350" s="1105">
        <v>16</v>
      </c>
      <c r="AV350" s="1084" t="s">
        <v>362</v>
      </c>
      <c r="AW350" s="1085" t="s">
        <v>41</v>
      </c>
      <c r="AX350" s="1086" t="s">
        <v>362</v>
      </c>
      <c r="AY350" s="1068">
        <v>16</v>
      </c>
      <c r="AZ350" s="1106">
        <v>0.5</v>
      </c>
      <c r="BA350" s="1106">
        <v>0.05</v>
      </c>
      <c r="BB350" s="1068">
        <v>4.66</v>
      </c>
      <c r="BC350" s="1067">
        <v>0</v>
      </c>
      <c r="BD350" s="1107">
        <v>37.28</v>
      </c>
      <c r="BE350" s="978">
        <v>3.73</v>
      </c>
      <c r="BF350" s="1107">
        <v>231.14000000000001</v>
      </c>
      <c r="BG350" s="1107">
        <v>114.87</v>
      </c>
      <c r="BH350" s="1069">
        <v>2.4399999999999471</v>
      </c>
      <c r="BI350" s="1069">
        <v>1.1199999999999468</v>
      </c>
      <c r="BJ350" s="1069">
        <v>0</v>
      </c>
      <c r="BK350" s="1069">
        <v>0.71</v>
      </c>
      <c r="BL350" s="1108">
        <v>78.28</v>
      </c>
      <c r="BM350" s="421"/>
      <c r="BN350" s="422" t="s">
        <v>1259</v>
      </c>
      <c r="BO350" s="861" t="s">
        <v>1260</v>
      </c>
      <c r="BP350" s="920" t="s">
        <v>1261</v>
      </c>
      <c r="BQ350" s="865" t="s">
        <v>1262</v>
      </c>
      <c r="BR350" s="424">
        <v>16</v>
      </c>
      <c r="BS350" s="425">
        <v>2.9099999999999469</v>
      </c>
      <c r="BT350" s="425">
        <v>1.9323563050061523</v>
      </c>
      <c r="BU350" s="426"/>
    </row>
    <row r="351" spans="1:73" ht="15" thickBot="1">
      <c r="A351" s="1242"/>
      <c r="B351" s="1243"/>
      <c r="C351" s="1244"/>
      <c r="D351" s="1061"/>
      <c r="E351" s="1062"/>
      <c r="F351" s="1063"/>
      <c r="G351" s="1064"/>
      <c r="H351" s="1065"/>
      <c r="I351" s="1065"/>
      <c r="J351" s="1065"/>
      <c r="K351" s="1066"/>
      <c r="L351" s="1066"/>
      <c r="M351" s="1067"/>
      <c r="N351" s="1068"/>
      <c r="O351" s="1068"/>
      <c r="P351" s="1067"/>
      <c r="Q351" s="1067"/>
      <c r="R351" s="1069"/>
      <c r="S351" s="1069"/>
      <c r="T351" s="1069"/>
      <c r="U351" s="1069"/>
      <c r="V351" s="1069"/>
      <c r="W351" s="1068"/>
      <c r="X351" s="1070"/>
      <c r="Y351" s="1083"/>
      <c r="Z351" s="1084"/>
      <c r="AA351" s="1085"/>
      <c r="AB351" s="1086"/>
      <c r="AC351" s="1087"/>
      <c r="AD351" s="1088"/>
      <c r="AE351" s="1088"/>
      <c r="AF351" s="1089"/>
      <c r="AG351" s="1089"/>
      <c r="AH351" s="1088"/>
      <c r="AI351" s="1090"/>
      <c r="AJ351" s="1090"/>
      <c r="AK351" s="1090"/>
      <c r="AL351" s="1090"/>
      <c r="AM351" s="1090"/>
      <c r="AN351" s="1088"/>
      <c r="AO351" s="1091"/>
      <c r="AP351" s="1242"/>
      <c r="AQ351" s="1244"/>
      <c r="AR351" s="1103"/>
      <c r="AS351" s="1104"/>
      <c r="AT351" s="1104"/>
      <c r="AU351" s="1105"/>
      <c r="AV351" s="1084"/>
      <c r="AW351" s="1085"/>
      <c r="AX351" s="1086"/>
      <c r="AY351" s="1068"/>
      <c r="AZ351" s="1106"/>
      <c r="BA351" s="1106"/>
      <c r="BB351" s="1068"/>
      <c r="BC351" s="1067"/>
      <c r="BD351" s="1107"/>
      <c r="BE351" s="1107"/>
      <c r="BF351" s="1107"/>
      <c r="BG351" s="1107"/>
      <c r="BH351" s="1069"/>
      <c r="BI351" s="1069"/>
      <c r="BJ351" s="1069"/>
      <c r="BK351" s="1069"/>
      <c r="BL351" s="1108"/>
      <c r="BM351" s="421"/>
      <c r="BN351" s="445"/>
      <c r="BO351" s="446"/>
      <c r="BP351" s="447"/>
      <c r="BQ351" s="863"/>
      <c r="BR351" s="447"/>
      <c r="BS351" s="448"/>
      <c r="BT351" s="448"/>
      <c r="BU351" s="449"/>
    </row>
    <row r="352" spans="1:73" ht="15" thickBot="1">
      <c r="A352" s="427"/>
      <c r="B352" s="428"/>
      <c r="C352" s="428"/>
      <c r="D352" s="429"/>
      <c r="E352" s="429"/>
      <c r="F352" s="429"/>
      <c r="G352" s="429"/>
      <c r="H352" s="430"/>
      <c r="I352" s="430"/>
      <c r="J352" s="430"/>
      <c r="K352" s="433"/>
      <c r="L352" s="433"/>
      <c r="M352" s="434"/>
      <c r="N352" s="434"/>
      <c r="O352" s="434"/>
      <c r="P352" s="1247" t="s">
        <v>359</v>
      </c>
      <c r="Q352" s="1248"/>
      <c r="R352" s="435">
        <v>6063.1900000000023</v>
      </c>
      <c r="S352" s="435">
        <v>5842.6900000000032</v>
      </c>
      <c r="T352" s="435">
        <v>2075.2199999999993</v>
      </c>
      <c r="U352" s="435">
        <v>150.45000000000002</v>
      </c>
      <c r="V352" s="435">
        <v>0</v>
      </c>
      <c r="W352" s="435">
        <v>14911.449999999999</v>
      </c>
      <c r="X352" s="436">
        <v>0</v>
      </c>
      <c r="Y352" s="1094"/>
      <c r="Z352" s="437"/>
      <c r="AA352" s="437"/>
      <c r="AB352" s="438"/>
      <c r="AC352" s="438"/>
      <c r="AD352" s="438"/>
      <c r="AE352" s="438"/>
      <c r="AF352" s="438"/>
      <c r="AG352" s="1249" t="s">
        <v>359</v>
      </c>
      <c r="AH352" s="1249"/>
      <c r="AI352" s="441">
        <v>351.76000000000045</v>
      </c>
      <c r="AJ352" s="441">
        <v>367.24000000000035</v>
      </c>
      <c r="AK352" s="441">
        <v>183.01000000000008</v>
      </c>
      <c r="AL352" s="441">
        <v>35.340000000000003</v>
      </c>
      <c r="AM352" s="441">
        <v>3.17</v>
      </c>
      <c r="AN352" s="441">
        <v>2206.6299999999992</v>
      </c>
      <c r="AO352" s="442">
        <v>266.44</v>
      </c>
      <c r="AP352" s="1094"/>
      <c r="AQ352" s="437"/>
      <c r="AR352" s="438"/>
      <c r="AS352" s="438"/>
      <c r="AT352" s="438"/>
      <c r="AU352" s="438"/>
      <c r="AV352" s="438"/>
      <c r="AW352" s="438"/>
      <c r="AX352" s="438"/>
      <c r="AY352" s="438"/>
      <c r="AZ352" s="1247" t="s">
        <v>359</v>
      </c>
      <c r="BA352" s="1249"/>
      <c r="BB352" s="1248"/>
      <c r="BC352" s="435">
        <v>1667.4599999999994</v>
      </c>
      <c r="BD352" s="435">
        <v>149.12</v>
      </c>
      <c r="BE352" s="435">
        <v>14.92</v>
      </c>
      <c r="BF352" s="443"/>
      <c r="BG352" s="444"/>
      <c r="BH352" s="444"/>
      <c r="BI352" s="435">
        <v>34.865405109580266</v>
      </c>
      <c r="BJ352" s="443"/>
      <c r="BK352" s="444"/>
      <c r="BL352" s="436">
        <v>10169.630000000001</v>
      </c>
      <c r="BM352" s="431"/>
    </row>
    <row r="353" spans="1:65" ht="15" thickBot="1">
      <c r="A353" s="1075" t="s">
        <v>360</v>
      </c>
      <c r="B353" s="1076"/>
      <c r="C353" s="1076"/>
      <c r="D353" s="1077"/>
      <c r="E353" s="1077"/>
      <c r="F353" s="1077"/>
      <c r="G353" s="1077"/>
      <c r="H353" s="1077"/>
      <c r="I353" s="1077"/>
      <c r="J353" s="1077"/>
      <c r="K353" s="1077"/>
      <c r="L353" s="1077"/>
      <c r="M353" s="1077"/>
      <c r="N353" s="1077"/>
      <c r="O353" s="1077"/>
      <c r="P353" s="1077"/>
      <c r="Q353" s="1077"/>
      <c r="R353" s="1076"/>
      <c r="S353" s="1076"/>
      <c r="T353" s="1076"/>
      <c r="U353" s="1076"/>
      <c r="V353" s="1078"/>
      <c r="W353" s="1076"/>
      <c r="X353" s="1079"/>
      <c r="Y353" s="1075" t="s">
        <v>360</v>
      </c>
      <c r="Z353" s="1076"/>
      <c r="AA353" s="1076"/>
      <c r="AB353" s="1077"/>
      <c r="AC353" s="1077"/>
      <c r="AD353" s="1077"/>
      <c r="AE353" s="1077"/>
      <c r="AF353" s="1077"/>
      <c r="AG353" s="1077"/>
      <c r="AH353" s="1077"/>
      <c r="AI353" s="1077"/>
      <c r="AJ353" s="1077"/>
      <c r="AK353" s="1077"/>
      <c r="AL353" s="1077"/>
      <c r="AM353" s="1077"/>
      <c r="AN353" s="1077"/>
      <c r="AO353" s="1079"/>
      <c r="AP353" s="1111" t="s">
        <v>361</v>
      </c>
      <c r="AQ353" s="1076"/>
      <c r="AR353" s="1077"/>
      <c r="AS353" s="1077"/>
      <c r="AT353" s="1077"/>
      <c r="AU353" s="1077"/>
      <c r="AV353" s="1077"/>
      <c r="AW353" s="1077"/>
      <c r="AX353" s="1077"/>
      <c r="AY353" s="1077"/>
      <c r="AZ353" s="1077"/>
      <c r="BA353" s="1077"/>
      <c r="BB353" s="1077"/>
      <c r="BC353" s="1077"/>
      <c r="BD353" s="1077"/>
      <c r="BE353" s="1077"/>
      <c r="BF353" s="1077"/>
      <c r="BG353" s="1076"/>
      <c r="BH353" s="1076"/>
      <c r="BI353" s="1076"/>
      <c r="BJ353" s="1076"/>
      <c r="BK353" s="1078"/>
      <c r="BL353" s="1079"/>
      <c r="BM353" s="431"/>
    </row>
    <row r="354" spans="1:65" ht="14.25">
      <c r="A354" s="432"/>
      <c r="B354" s="432"/>
      <c r="C354" s="432"/>
      <c r="D354" s="431"/>
      <c r="E354" s="431"/>
      <c r="F354" s="431"/>
      <c r="G354" s="431"/>
      <c r="H354" s="431"/>
      <c r="I354" s="431"/>
      <c r="J354" s="921">
        <v>7536.0665545037627</v>
      </c>
      <c r="K354" s="431"/>
      <c r="L354" s="431"/>
      <c r="M354" s="431"/>
      <c r="N354" s="431"/>
      <c r="O354" s="431"/>
      <c r="P354" s="431"/>
      <c r="Q354" s="431"/>
      <c r="R354" s="431"/>
      <c r="S354" s="431"/>
      <c r="T354" s="431"/>
      <c r="U354" s="431"/>
      <c r="V354" s="431"/>
      <c r="W354" s="431"/>
      <c r="X354" s="431"/>
      <c r="Y354" s="432"/>
      <c r="Z354" s="432"/>
      <c r="AA354" s="432"/>
      <c r="AB354" s="431"/>
      <c r="AC354" s="431"/>
      <c r="AD354" s="431"/>
      <c r="AE354" s="431"/>
      <c r="AF354" s="431"/>
      <c r="AG354" s="431"/>
      <c r="AH354" s="431"/>
      <c r="AI354" s="431"/>
      <c r="AJ354" s="431"/>
      <c r="AK354" s="431"/>
      <c r="AL354" s="431"/>
      <c r="AM354" s="431"/>
      <c r="AN354" s="431"/>
      <c r="AO354" s="431"/>
      <c r="AP354" s="432"/>
      <c r="AQ354" s="432"/>
      <c r="AR354" s="431"/>
      <c r="AS354" s="431"/>
      <c r="AT354" s="431"/>
      <c r="AU354" s="431"/>
      <c r="AV354" s="431"/>
      <c r="AW354" s="431"/>
      <c r="AX354" s="431"/>
      <c r="AY354" s="431"/>
      <c r="AZ354" s="431"/>
      <c r="BA354" s="431"/>
      <c r="BB354" s="431"/>
      <c r="BC354" s="431"/>
      <c r="BD354" s="431"/>
      <c r="BE354" s="431"/>
      <c r="BF354" s="431"/>
      <c r="BG354" s="431"/>
      <c r="BH354" s="431"/>
      <c r="BI354" s="431"/>
      <c r="BJ354" s="431"/>
      <c r="BK354" s="431"/>
      <c r="BL354" s="431"/>
      <c r="BM354" s="431"/>
    </row>
    <row r="355" spans="1:65" ht="14.25">
      <c r="A355" s="432"/>
      <c r="B355" s="432"/>
      <c r="C355" s="432"/>
      <c r="D355" s="431"/>
      <c r="E355" s="431"/>
      <c r="F355" s="431"/>
      <c r="G355" s="431"/>
      <c r="H355" s="431"/>
      <c r="I355" s="431"/>
      <c r="J355" s="431"/>
      <c r="K355" s="431"/>
      <c r="L355" s="431"/>
      <c r="M355" s="431"/>
      <c r="N355" s="431"/>
      <c r="O355" s="431"/>
      <c r="P355" s="431"/>
      <c r="Q355" s="431"/>
      <c r="R355" s="431"/>
      <c r="S355" s="431"/>
      <c r="T355" s="431"/>
      <c r="U355" s="431"/>
      <c r="V355" s="431"/>
      <c r="W355" s="431"/>
      <c r="X355" s="431"/>
      <c r="Y355" s="432"/>
      <c r="Z355" s="432">
        <v>1.2</v>
      </c>
      <c r="AA355" s="432"/>
      <c r="AB355" s="431">
        <v>1.2</v>
      </c>
      <c r="AC355" s="431">
        <v>264</v>
      </c>
      <c r="AD355" s="431"/>
      <c r="AE355" s="431"/>
      <c r="AF355" s="431"/>
      <c r="AG355" s="431"/>
      <c r="AH355" s="431"/>
      <c r="AI355" s="431"/>
      <c r="AJ355" s="431"/>
      <c r="AK355" s="431"/>
      <c r="AL355" s="431"/>
      <c r="AM355" s="431"/>
      <c r="AN355" s="431"/>
      <c r="AO355" s="431"/>
      <c r="AP355" s="432"/>
      <c r="AQ355" s="432"/>
      <c r="AR355" s="431"/>
      <c r="AS355" s="431"/>
      <c r="AT355" s="431"/>
      <c r="AU355" s="431"/>
      <c r="AV355" s="431"/>
      <c r="AW355" s="431"/>
      <c r="AX355" s="431"/>
      <c r="AY355" s="431"/>
      <c r="AZ355" s="431"/>
      <c r="BA355" s="431"/>
      <c r="BB355" s="431"/>
      <c r="BC355" s="431"/>
      <c r="BD355" s="431"/>
      <c r="BE355" s="431"/>
      <c r="BF355" s="431"/>
      <c r="BG355" s="431"/>
      <c r="BH355" s="431"/>
      <c r="BI355" s="431"/>
      <c r="BJ355" s="431"/>
      <c r="BK355" s="431"/>
      <c r="BL355" s="431"/>
      <c r="BM355" s="431"/>
    </row>
    <row r="356" spans="1:65" ht="14.25">
      <c r="A356" s="432"/>
      <c r="B356" s="432"/>
      <c r="C356" s="432"/>
      <c r="D356" s="431"/>
      <c r="E356" s="431"/>
      <c r="F356" s="431"/>
      <c r="G356" s="431"/>
      <c r="H356" s="431"/>
      <c r="I356" s="431"/>
      <c r="J356" s="431"/>
      <c r="K356" s="431"/>
      <c r="L356" s="431"/>
      <c r="M356" s="431"/>
      <c r="N356" s="431"/>
      <c r="O356" s="431"/>
      <c r="P356" s="431"/>
      <c r="Q356" s="431"/>
      <c r="R356" s="431"/>
      <c r="S356" s="814">
        <v>14131.550000000005</v>
      </c>
      <c r="T356" s="431"/>
      <c r="U356" s="431"/>
      <c r="V356" s="431"/>
      <c r="W356" s="431"/>
      <c r="X356" s="431"/>
      <c r="Y356" s="432"/>
      <c r="Z356" s="432">
        <v>1.3</v>
      </c>
      <c r="AA356" s="432"/>
      <c r="AB356" s="431">
        <v>1.3</v>
      </c>
      <c r="AC356" s="431">
        <v>7</v>
      </c>
      <c r="AD356" s="431"/>
      <c r="AE356" s="431"/>
      <c r="AF356" s="431"/>
      <c r="AG356" s="431"/>
      <c r="AH356" s="431"/>
      <c r="AI356" s="431"/>
      <c r="AJ356" s="431"/>
      <c r="AK356" s="431"/>
      <c r="AL356" s="431"/>
      <c r="AM356" s="431"/>
      <c r="AN356" s="431"/>
      <c r="AO356" s="431"/>
      <c r="AP356" s="432"/>
      <c r="AQ356" s="432"/>
      <c r="AR356" s="431"/>
      <c r="AS356" s="431"/>
      <c r="AT356" s="431"/>
      <c r="AU356" s="431"/>
      <c r="AV356" s="431"/>
      <c r="AW356" s="431"/>
      <c r="AX356" s="431"/>
      <c r="AY356" s="431"/>
      <c r="AZ356" s="431"/>
      <c r="BA356" s="431"/>
      <c r="BB356" s="431"/>
      <c r="BC356" s="431"/>
      <c r="BD356" s="431"/>
      <c r="BE356" s="431"/>
      <c r="BF356" s="431"/>
      <c r="BG356" s="431"/>
      <c r="BH356" s="431"/>
      <c r="BI356" s="431"/>
      <c r="BJ356" s="431"/>
      <c r="BK356" s="431"/>
      <c r="BL356" s="431"/>
      <c r="BM356" s="431"/>
    </row>
    <row r="357" spans="1:65" ht="14.25">
      <c r="A357" s="432"/>
      <c r="B357" s="432"/>
      <c r="C357" s="432"/>
      <c r="D357" s="431"/>
      <c r="E357" s="431"/>
      <c r="F357" s="431"/>
      <c r="G357" s="431"/>
      <c r="H357" s="431"/>
      <c r="I357" s="431"/>
      <c r="J357" s="431"/>
      <c r="K357" s="431"/>
      <c r="L357" s="431"/>
      <c r="M357" s="431"/>
      <c r="N357" s="431"/>
      <c r="O357" s="431"/>
      <c r="P357" s="431"/>
      <c r="Q357" s="431"/>
      <c r="R357" s="431"/>
      <c r="S357" s="431">
        <v>0.42905343009082514</v>
      </c>
      <c r="T357" s="431"/>
      <c r="U357" s="431"/>
      <c r="V357" s="431"/>
      <c r="W357" s="431"/>
      <c r="X357" s="431"/>
      <c r="Y357" s="432"/>
      <c r="Z357" s="432">
        <v>1.5</v>
      </c>
      <c r="AA357" s="432"/>
      <c r="AB357" s="431">
        <v>1.5</v>
      </c>
      <c r="AC357" s="431">
        <v>3</v>
      </c>
      <c r="AD357" s="431"/>
      <c r="AE357" s="431"/>
      <c r="AF357" s="431"/>
      <c r="AG357" s="431"/>
      <c r="AH357" s="431"/>
      <c r="AI357" s="431"/>
      <c r="AJ357" s="431"/>
      <c r="AK357" s="431"/>
      <c r="AL357" s="431"/>
      <c r="AM357" s="431"/>
      <c r="AN357" s="431"/>
      <c r="AO357" s="431"/>
      <c r="AP357" s="432"/>
      <c r="AQ357" s="432"/>
      <c r="AR357" s="431"/>
      <c r="AS357" s="431"/>
      <c r="AT357" s="431"/>
      <c r="AU357" s="431"/>
      <c r="AV357" s="431"/>
      <c r="AW357" s="431"/>
      <c r="AX357" s="431"/>
      <c r="AY357" s="431"/>
      <c r="AZ357" s="431"/>
      <c r="BA357" s="431"/>
      <c r="BB357" s="431"/>
      <c r="BC357" s="431"/>
      <c r="BD357" s="431"/>
      <c r="BE357" s="431"/>
      <c r="BF357" s="431"/>
      <c r="BG357" s="431"/>
      <c r="BH357" s="431"/>
      <c r="BI357" s="431"/>
      <c r="BJ357" s="431"/>
      <c r="BK357" s="431"/>
      <c r="BL357" s="431"/>
      <c r="BM357" s="431"/>
    </row>
    <row r="358" spans="1:65" ht="14.25">
      <c r="A358" s="432"/>
      <c r="B358" s="432"/>
      <c r="C358" s="432"/>
      <c r="D358" s="431"/>
      <c r="E358" s="431"/>
      <c r="F358" s="431"/>
      <c r="G358" s="431"/>
      <c r="H358" s="431"/>
      <c r="I358" s="431"/>
      <c r="J358" s="431"/>
      <c r="K358" s="431"/>
      <c r="L358" s="431"/>
      <c r="M358" s="431"/>
      <c r="N358" s="431"/>
      <c r="O358" s="431"/>
      <c r="P358" s="431"/>
      <c r="Q358" s="431"/>
      <c r="R358" s="431"/>
      <c r="S358" s="431">
        <v>0.41345004617327902</v>
      </c>
      <c r="T358" s="431"/>
      <c r="U358" s="431"/>
      <c r="V358" s="431"/>
      <c r="W358" s="431"/>
      <c r="X358" s="431"/>
      <c r="Y358" s="432"/>
      <c r="Z358" s="432">
        <v>1.7</v>
      </c>
      <c r="AA358" s="432"/>
      <c r="AB358" s="431">
        <v>1.7</v>
      </c>
      <c r="AC358" s="431">
        <v>0</v>
      </c>
      <c r="AD358" s="431"/>
      <c r="AE358" s="431"/>
      <c r="AF358" s="431"/>
      <c r="AG358" s="431"/>
      <c r="AH358" s="431"/>
      <c r="AI358" s="431"/>
      <c r="AJ358" s="431"/>
      <c r="AK358" s="431"/>
      <c r="AL358" s="431"/>
      <c r="AM358" s="431"/>
      <c r="AN358" s="431"/>
      <c r="AO358" s="431"/>
      <c r="AP358" s="432"/>
      <c r="AQ358" s="432"/>
      <c r="AR358" s="431"/>
      <c r="AS358" s="431"/>
      <c r="AT358" s="431"/>
      <c r="AU358" s="431"/>
      <c r="AV358" s="431"/>
      <c r="AW358" s="431"/>
      <c r="AX358" s="431"/>
      <c r="AY358" s="431"/>
      <c r="AZ358" s="431"/>
      <c r="BA358" s="431"/>
      <c r="BB358" s="431"/>
      <c r="BC358" s="431"/>
      <c r="BD358" s="431"/>
      <c r="BE358" s="431"/>
      <c r="BF358" s="431"/>
      <c r="BG358" s="431"/>
      <c r="BH358" s="431"/>
      <c r="BI358" s="431"/>
      <c r="BJ358" s="431"/>
      <c r="BK358" s="431"/>
      <c r="BL358" s="431"/>
      <c r="BM358" s="431"/>
    </row>
    <row r="359" spans="1:65" ht="14.25">
      <c r="A359" s="432"/>
      <c r="B359" s="432"/>
      <c r="C359" s="432"/>
      <c r="D359" s="431"/>
      <c r="E359" s="431"/>
      <c r="F359" s="431"/>
      <c r="G359" s="431"/>
      <c r="H359" s="431"/>
      <c r="I359" s="431"/>
      <c r="J359" s="431"/>
      <c r="K359" s="431"/>
      <c r="L359" s="431"/>
      <c r="M359" s="431"/>
      <c r="N359" s="431"/>
      <c r="O359" s="431"/>
      <c r="P359" s="431"/>
      <c r="Q359" s="431"/>
      <c r="R359" s="431"/>
      <c r="S359" s="431">
        <v>0.14685013321256329</v>
      </c>
      <c r="T359" s="431"/>
      <c r="U359" s="431"/>
      <c r="V359" s="431"/>
      <c r="W359" s="431"/>
      <c r="X359" s="431"/>
      <c r="Y359" s="432"/>
      <c r="Z359" s="432">
        <v>2</v>
      </c>
      <c r="AA359" s="432"/>
      <c r="AB359" s="431">
        <v>2</v>
      </c>
      <c r="AC359" s="431">
        <v>0</v>
      </c>
      <c r="AD359" s="431"/>
      <c r="AE359" s="431"/>
      <c r="AF359" s="431"/>
      <c r="AG359" s="431"/>
      <c r="AH359" s="431"/>
      <c r="AI359" s="431"/>
      <c r="AJ359" s="431"/>
      <c r="AK359" s="431"/>
      <c r="AL359" s="431"/>
      <c r="AM359" s="431"/>
      <c r="AN359" s="431"/>
      <c r="AO359" s="431"/>
      <c r="AP359" s="432"/>
      <c r="AQ359" s="432"/>
      <c r="AR359" s="431"/>
      <c r="AS359" s="431"/>
      <c r="AT359" s="431"/>
      <c r="AU359" s="431"/>
      <c r="AV359" s="431"/>
      <c r="AW359" s="431"/>
      <c r="AX359" s="431"/>
      <c r="AY359" s="431"/>
      <c r="AZ359" s="431"/>
      <c r="BA359" s="431"/>
      <c r="BB359" s="431"/>
      <c r="BC359" s="431"/>
      <c r="BD359" s="431"/>
      <c r="BE359" s="431"/>
      <c r="BF359" s="431"/>
      <c r="BG359" s="431"/>
      <c r="BH359" s="431"/>
      <c r="BI359" s="431"/>
      <c r="BJ359" s="431"/>
      <c r="BK359" s="431"/>
      <c r="BL359" s="431"/>
      <c r="BM359" s="431"/>
    </row>
    <row r="360" spans="1:65" ht="14.25">
      <c r="D360" s="75"/>
      <c r="E360" s="75"/>
      <c r="F360" s="75"/>
      <c r="G360" s="431"/>
      <c r="S360" s="816">
        <v>1.0646390523332541E-2</v>
      </c>
      <c r="Z360" s="439" t="s">
        <v>362</v>
      </c>
      <c r="AA360" s="439"/>
      <c r="AB360" s="439"/>
      <c r="AC360" s="431">
        <v>4</v>
      </c>
      <c r="AR360" s="75"/>
      <c r="AS360" s="75"/>
      <c r="AT360" s="75"/>
      <c r="AV360" s="439"/>
      <c r="AW360" s="439"/>
      <c r="AX360" s="439"/>
    </row>
    <row r="361" spans="1:65" ht="14.25">
      <c r="D361" s="75"/>
      <c r="E361" s="75"/>
      <c r="F361" s="75"/>
      <c r="G361" s="431"/>
      <c r="S361" s="371">
        <v>0</v>
      </c>
      <c r="Z361" s="439"/>
      <c r="AA361" s="439"/>
      <c r="AB361" s="439"/>
      <c r="AR361" s="75"/>
      <c r="AS361" s="75"/>
      <c r="AT361" s="75"/>
      <c r="AV361" s="439"/>
      <c r="AW361" s="439"/>
      <c r="AX361" s="439"/>
    </row>
    <row r="362" spans="1:65" ht="14.25">
      <c r="Z362" s="439"/>
      <c r="AA362" s="439"/>
      <c r="AB362" s="439"/>
      <c r="AV362" s="439"/>
      <c r="AW362" s="439"/>
      <c r="AX362" s="439"/>
    </row>
    <row r="363" spans="1:65" ht="14.25">
      <c r="G363" s="431"/>
      <c r="Z363" s="439"/>
      <c r="AA363" s="439"/>
      <c r="AB363" s="439"/>
      <c r="AV363" s="439"/>
      <c r="AW363" s="439"/>
      <c r="AX363" s="439"/>
    </row>
    <row r="364" spans="1:65" ht="14.25">
      <c r="G364" s="431"/>
      <c r="Z364" s="439"/>
      <c r="AA364" s="439"/>
      <c r="AB364" s="439"/>
      <c r="AV364" s="439"/>
      <c r="AW364" s="439"/>
      <c r="AX364" s="439"/>
    </row>
    <row r="365" spans="1:65" ht="14.25">
      <c r="G365" s="431"/>
      <c r="Z365" s="440"/>
      <c r="AA365" s="440"/>
      <c r="AB365" s="440"/>
      <c r="AV365" s="440"/>
      <c r="AW365" s="440"/>
      <c r="AX365" s="440"/>
    </row>
    <row r="366" spans="1:65" ht="14.25">
      <c r="G366" s="431"/>
      <c r="Z366" s="440"/>
      <c r="AA366" s="440"/>
      <c r="AB366" s="440"/>
      <c r="AV366" s="440"/>
      <c r="AW366" s="440"/>
      <c r="AX366" s="440"/>
    </row>
    <row r="367" spans="1:65" ht="14.25">
      <c r="G367" s="431"/>
      <c r="Z367" s="439"/>
      <c r="AA367" s="439"/>
      <c r="AB367" s="439"/>
      <c r="AV367" s="439"/>
      <c r="AW367" s="439"/>
      <c r="AX367" s="439"/>
    </row>
    <row r="368" spans="1:65" ht="14.25">
      <c r="G368" s="431"/>
      <c r="Z368" s="439"/>
      <c r="AA368" s="439"/>
      <c r="AB368" s="439"/>
      <c r="AV368" s="439"/>
      <c r="AW368" s="439"/>
      <c r="AX368" s="439"/>
    </row>
    <row r="369" spans="26:50" ht="14.25">
      <c r="Z369" s="439"/>
      <c r="AA369" s="439"/>
      <c r="AB369" s="439"/>
      <c r="AV369" s="439"/>
      <c r="AW369" s="439"/>
      <c r="AX369" s="439"/>
    </row>
    <row r="370" spans="26:50" ht="14.25">
      <c r="Z370" s="439"/>
      <c r="AA370" s="439"/>
      <c r="AB370" s="439"/>
      <c r="AV370" s="439"/>
      <c r="AW370" s="439"/>
      <c r="AX370" s="439"/>
    </row>
    <row r="371" spans="26:50" ht="14.25">
      <c r="Z371" s="439"/>
      <c r="AA371" s="439"/>
      <c r="AB371" s="439"/>
      <c r="AV371" s="439"/>
      <c r="AW371" s="439"/>
      <c r="AX371" s="439"/>
    </row>
    <row r="372" spans="26:50" ht="14.25">
      <c r="Z372" s="439"/>
      <c r="AA372" s="439"/>
      <c r="AB372" s="439"/>
      <c r="AV372" s="439"/>
      <c r="AW372" s="439"/>
      <c r="AX372" s="439"/>
    </row>
    <row r="373" spans="26:50" ht="14.25">
      <c r="Z373" s="439"/>
      <c r="AA373" s="439"/>
      <c r="AB373" s="439"/>
      <c r="AV373" s="439"/>
      <c r="AW373" s="439"/>
      <c r="AX373" s="439"/>
    </row>
    <row r="374" spans="26:50" ht="13.5">
      <c r="Z374" s="440"/>
      <c r="AA374" s="440"/>
      <c r="AB374" s="440"/>
      <c r="AV374" s="440"/>
      <c r="AW374" s="440"/>
      <c r="AX374" s="440"/>
    </row>
    <row r="375" spans="26:50" ht="13.5">
      <c r="Z375" s="440"/>
      <c r="AA375" s="440"/>
      <c r="AB375" s="440"/>
      <c r="AV375" s="440"/>
      <c r="AW375" s="440"/>
      <c r="AX375" s="440"/>
    </row>
    <row r="376" spans="26:50" ht="14.25">
      <c r="Z376" s="439"/>
      <c r="AA376" s="439"/>
      <c r="AB376" s="439"/>
      <c r="AV376" s="439"/>
      <c r="AW376" s="439"/>
      <c r="AX376" s="439"/>
    </row>
    <row r="377" spans="26:50" ht="14.25">
      <c r="Z377" s="439"/>
      <c r="AA377" s="439"/>
      <c r="AB377" s="439"/>
      <c r="AV377" s="439"/>
      <c r="AW377" s="439"/>
      <c r="AX377" s="439"/>
    </row>
    <row r="378" spans="26:50" ht="14.25">
      <c r="Z378" s="439"/>
      <c r="AA378" s="439"/>
      <c r="AB378" s="439"/>
      <c r="AV378" s="439"/>
      <c r="AW378" s="439"/>
      <c r="AX378" s="439"/>
    </row>
    <row r="379" spans="26:50" ht="14.25">
      <c r="Z379" s="439"/>
      <c r="AA379" s="439"/>
      <c r="AB379" s="439"/>
      <c r="AV379" s="439"/>
      <c r="AW379" s="439"/>
      <c r="AX379" s="439"/>
    </row>
    <row r="380" spans="26:50" ht="13.5">
      <c r="Z380" s="440"/>
      <c r="AA380" s="440"/>
      <c r="AB380" s="440"/>
      <c r="AV380" s="440"/>
      <c r="AW380" s="440"/>
      <c r="AX380" s="440"/>
    </row>
    <row r="381" spans="26:50" ht="13.5">
      <c r="Z381" s="440"/>
      <c r="AA381" s="440"/>
      <c r="AB381" s="440"/>
      <c r="AV381" s="440"/>
      <c r="AW381" s="440"/>
      <c r="AX381" s="440"/>
    </row>
    <row r="382" spans="26:50" ht="14.25">
      <c r="Z382" s="439"/>
      <c r="AA382" s="439"/>
      <c r="AB382" s="439"/>
      <c r="AV382" s="439"/>
      <c r="AW382" s="439"/>
      <c r="AX382" s="439"/>
    </row>
    <row r="383" spans="26:50" ht="14.25">
      <c r="Z383" s="439"/>
      <c r="AA383" s="439"/>
      <c r="AB383" s="439"/>
      <c r="AV383" s="439"/>
      <c r="AW383" s="439"/>
      <c r="AX383" s="439"/>
    </row>
    <row r="384" spans="26:50" ht="14.25">
      <c r="Z384" s="439"/>
      <c r="AA384" s="439"/>
      <c r="AB384" s="439"/>
      <c r="AV384" s="439"/>
      <c r="AW384" s="439"/>
      <c r="AX384" s="439"/>
    </row>
    <row r="385" spans="26:50" ht="13.5">
      <c r="Z385" s="440"/>
      <c r="AA385" s="440"/>
      <c r="AB385" s="440"/>
      <c r="AV385" s="440"/>
      <c r="AW385" s="440"/>
      <c r="AX385" s="440"/>
    </row>
    <row r="386" spans="26:50" ht="13.5">
      <c r="Z386" s="440"/>
      <c r="AA386" s="440"/>
      <c r="AB386" s="440"/>
      <c r="AV386" s="440"/>
      <c r="AW386" s="440"/>
      <c r="AX386" s="440"/>
    </row>
    <row r="387" spans="26:50" ht="14.25">
      <c r="Z387" s="439"/>
      <c r="AA387" s="439"/>
      <c r="AB387" s="439"/>
      <c r="AV387" s="439"/>
      <c r="AW387" s="439"/>
      <c r="AX387" s="439"/>
    </row>
    <row r="388" spans="26:50" ht="14.25">
      <c r="Z388" s="439"/>
      <c r="AA388" s="439"/>
      <c r="AB388" s="439"/>
      <c r="AV388" s="439"/>
      <c r="AW388" s="439"/>
      <c r="AX388" s="439"/>
    </row>
    <row r="389" spans="26:50" ht="14.25">
      <c r="Z389" s="439"/>
      <c r="AA389" s="439"/>
      <c r="AB389" s="439"/>
      <c r="AV389" s="439"/>
      <c r="AW389" s="439"/>
      <c r="AX389" s="439"/>
    </row>
    <row r="390" spans="26:50" ht="14.25">
      <c r="Z390" s="439"/>
      <c r="AA390" s="439"/>
      <c r="AB390" s="439"/>
      <c r="AV390" s="439"/>
      <c r="AW390" s="439"/>
      <c r="AX390" s="439"/>
    </row>
    <row r="391" spans="26:50" ht="13.5">
      <c r="Z391" s="440"/>
      <c r="AA391" s="440"/>
      <c r="AB391" s="440"/>
      <c r="AV391" s="440"/>
      <c r="AW391" s="440"/>
      <c r="AX391" s="440"/>
    </row>
    <row r="392" spans="26:50" ht="13.5">
      <c r="Z392" s="440"/>
      <c r="AA392" s="440"/>
      <c r="AB392" s="440"/>
      <c r="AV392" s="440"/>
      <c r="AW392" s="440"/>
      <c r="AX392" s="440"/>
    </row>
    <row r="393" spans="26:50" ht="14.25">
      <c r="Z393" s="439"/>
      <c r="AA393" s="439"/>
      <c r="AB393" s="439"/>
      <c r="AV393" s="439"/>
      <c r="AW393" s="439"/>
      <c r="AX393" s="439"/>
    </row>
    <row r="394" spans="26:50" ht="14.25">
      <c r="Z394" s="439"/>
      <c r="AA394" s="439"/>
      <c r="AB394" s="439"/>
      <c r="AV394" s="439"/>
      <c r="AW394" s="439"/>
      <c r="AX394" s="439"/>
    </row>
    <row r="395" spans="26:50" ht="14.25">
      <c r="Z395" s="439"/>
      <c r="AA395" s="439"/>
      <c r="AB395" s="439"/>
      <c r="AV395" s="439"/>
      <c r="AW395" s="439"/>
      <c r="AX395" s="439"/>
    </row>
    <row r="396" spans="26:50" ht="14.25">
      <c r="Z396" s="439"/>
      <c r="AA396" s="439"/>
      <c r="AB396" s="439"/>
      <c r="AV396" s="439"/>
      <c r="AW396" s="439"/>
      <c r="AX396" s="439"/>
    </row>
    <row r="397" spans="26:50" ht="13.5">
      <c r="Z397" s="440"/>
      <c r="AA397" s="440"/>
      <c r="AB397" s="440"/>
      <c r="AV397" s="440"/>
      <c r="AW397" s="440"/>
      <c r="AX397" s="440"/>
    </row>
    <row r="398" spans="26:50" ht="13.5">
      <c r="Z398" s="440"/>
      <c r="AA398" s="440"/>
      <c r="AB398" s="440"/>
      <c r="AV398" s="440"/>
      <c r="AW398" s="440"/>
      <c r="AX398" s="440"/>
    </row>
    <row r="399" spans="26:50" ht="14.25">
      <c r="Z399" s="439"/>
      <c r="AA399" s="439"/>
      <c r="AB399" s="439"/>
      <c r="AV399" s="439"/>
      <c r="AW399" s="439"/>
      <c r="AX399" s="439"/>
    </row>
    <row r="400" spans="26:50" ht="14.25">
      <c r="Z400" s="439"/>
      <c r="AA400" s="439"/>
      <c r="AB400" s="439"/>
      <c r="AV400" s="439"/>
      <c r="AW400" s="439"/>
      <c r="AX400" s="439"/>
    </row>
    <row r="401" spans="26:50" ht="14.25">
      <c r="Z401" s="439"/>
      <c r="AA401" s="439"/>
      <c r="AB401" s="439"/>
      <c r="AV401" s="439"/>
      <c r="AW401" s="439"/>
      <c r="AX401" s="439"/>
    </row>
    <row r="402" spans="26:50" ht="14.25">
      <c r="Z402" s="439"/>
      <c r="AA402" s="439"/>
      <c r="AB402" s="439"/>
      <c r="AV402" s="439"/>
      <c r="AW402" s="439"/>
      <c r="AX402" s="439"/>
    </row>
    <row r="403" spans="26:50" ht="14.25">
      <c r="Z403" s="439"/>
      <c r="AA403" s="439"/>
      <c r="AB403" s="439"/>
      <c r="AV403" s="439"/>
      <c r="AW403" s="439"/>
      <c r="AX403" s="439"/>
    </row>
    <row r="404" spans="26:50" ht="14.25">
      <c r="Z404" s="439"/>
      <c r="AA404" s="439"/>
      <c r="AB404" s="439"/>
      <c r="AV404" s="439"/>
      <c r="AW404" s="439"/>
      <c r="AX404" s="439"/>
    </row>
    <row r="405" spans="26:50" ht="14.25">
      <c r="Z405" s="439"/>
      <c r="AA405" s="439"/>
      <c r="AB405" s="439"/>
      <c r="AV405" s="439"/>
      <c r="AW405" s="439"/>
      <c r="AX405" s="439"/>
    </row>
    <row r="406" spans="26:50" ht="14.25">
      <c r="Z406" s="439"/>
      <c r="AA406" s="439"/>
      <c r="AB406" s="439"/>
      <c r="AV406" s="439"/>
      <c r="AW406" s="439"/>
      <c r="AX406" s="439"/>
    </row>
    <row r="407" spans="26:50" ht="14.25">
      <c r="Z407" s="439"/>
      <c r="AA407" s="439"/>
      <c r="AB407" s="439"/>
      <c r="AV407" s="439"/>
      <c r="AW407" s="439"/>
      <c r="AX407" s="439"/>
    </row>
    <row r="408" spans="26:50" ht="14.25">
      <c r="Z408" s="439"/>
      <c r="AA408" s="439"/>
      <c r="AB408" s="439"/>
      <c r="AV408" s="439"/>
      <c r="AW408" s="439"/>
      <c r="AX408" s="439"/>
    </row>
    <row r="409" spans="26:50" ht="14.25">
      <c r="Z409" s="439"/>
      <c r="AA409" s="439"/>
      <c r="AB409" s="439"/>
      <c r="AV409" s="439"/>
      <c r="AW409" s="439"/>
      <c r="AX409" s="439"/>
    </row>
    <row r="410" spans="26:50" ht="13.5">
      <c r="Z410" s="440"/>
      <c r="AA410" s="440"/>
      <c r="AB410" s="440"/>
      <c r="AV410" s="440"/>
      <c r="AW410" s="440"/>
      <c r="AX410" s="440"/>
    </row>
    <row r="411" spans="26:50" ht="13.5">
      <c r="Z411" s="440"/>
      <c r="AA411" s="440"/>
      <c r="AB411" s="440"/>
      <c r="AV411" s="440"/>
      <c r="AW411" s="440"/>
      <c r="AX411" s="440"/>
    </row>
    <row r="412" spans="26:50" ht="14.25">
      <c r="Z412" s="439"/>
      <c r="AA412" s="439"/>
      <c r="AB412" s="439"/>
      <c r="AV412" s="439"/>
      <c r="AW412" s="439"/>
      <c r="AX412" s="439"/>
    </row>
    <row r="413" spans="26:50" ht="14.25">
      <c r="Z413" s="439"/>
      <c r="AA413" s="439"/>
      <c r="AB413" s="439"/>
      <c r="AV413" s="439"/>
      <c r="AW413" s="439"/>
      <c r="AX413" s="439"/>
    </row>
    <row r="414" spans="26:50" ht="13.5">
      <c r="Z414" s="440"/>
      <c r="AA414" s="440"/>
      <c r="AB414" s="440"/>
      <c r="AV414" s="440"/>
      <c r="AW414" s="440"/>
      <c r="AX414" s="440"/>
    </row>
    <row r="415" spans="26:50" ht="13.5">
      <c r="Z415" s="440"/>
      <c r="AA415" s="440"/>
      <c r="AB415" s="440"/>
      <c r="AV415" s="440"/>
      <c r="AW415" s="440"/>
      <c r="AX415" s="440"/>
    </row>
    <row r="416" spans="26:50" ht="14.25">
      <c r="Z416" s="439"/>
      <c r="AA416" s="439"/>
      <c r="AB416" s="439"/>
      <c r="AV416" s="439"/>
      <c r="AW416" s="439"/>
      <c r="AX416" s="439"/>
    </row>
    <row r="417" spans="26:50" ht="14.25">
      <c r="Z417" s="439"/>
      <c r="AA417" s="439"/>
      <c r="AB417" s="439"/>
      <c r="AV417" s="439"/>
      <c r="AW417" s="439"/>
      <c r="AX417" s="439"/>
    </row>
    <row r="418" spans="26:50" ht="14.25">
      <c r="Z418" s="439"/>
      <c r="AA418" s="439"/>
      <c r="AB418" s="439"/>
      <c r="AV418" s="439"/>
      <c r="AW418" s="439"/>
      <c r="AX418" s="439"/>
    </row>
    <row r="419" spans="26:50" ht="14.25">
      <c r="Z419" s="439"/>
      <c r="AA419" s="439"/>
      <c r="AB419" s="439"/>
      <c r="AV419" s="439"/>
      <c r="AW419" s="439"/>
      <c r="AX419" s="439"/>
    </row>
    <row r="420" spans="26:50" ht="14.25">
      <c r="Z420" s="439"/>
      <c r="AA420" s="439"/>
      <c r="AB420" s="439"/>
      <c r="AV420" s="439"/>
      <c r="AW420" s="439"/>
      <c r="AX420" s="439"/>
    </row>
    <row r="421" spans="26:50" ht="14.25">
      <c r="Z421" s="439"/>
      <c r="AA421" s="439"/>
      <c r="AB421" s="439"/>
      <c r="AV421" s="439"/>
      <c r="AW421" s="439"/>
      <c r="AX421" s="439"/>
    </row>
    <row r="422" spans="26:50" ht="14.25">
      <c r="Z422" s="439"/>
      <c r="AA422" s="439"/>
      <c r="AB422" s="439"/>
      <c r="AV422" s="439"/>
      <c r="AW422" s="439"/>
      <c r="AX422" s="439"/>
    </row>
    <row r="423" spans="26:50" ht="13.5">
      <c r="Z423" s="440"/>
      <c r="AA423" s="440"/>
      <c r="AB423" s="440"/>
      <c r="AV423" s="440"/>
      <c r="AW423" s="440"/>
      <c r="AX423" s="440"/>
    </row>
    <row r="424" spans="26:50" ht="13.5">
      <c r="Z424" s="440"/>
      <c r="AA424" s="440"/>
      <c r="AB424" s="440"/>
      <c r="AV424" s="440"/>
      <c r="AW424" s="440"/>
      <c r="AX424" s="440"/>
    </row>
    <row r="425" spans="26:50" ht="14.25">
      <c r="Z425" s="439"/>
      <c r="AA425" s="439"/>
      <c r="AB425" s="439"/>
      <c r="AV425" s="439"/>
      <c r="AW425" s="439"/>
      <c r="AX425" s="439"/>
    </row>
    <row r="426" spans="26:50" ht="14.25">
      <c r="Z426" s="439"/>
      <c r="AA426" s="439"/>
      <c r="AB426" s="439"/>
      <c r="AV426" s="439"/>
      <c r="AW426" s="439"/>
      <c r="AX426" s="439"/>
    </row>
    <row r="427" spans="26:50" ht="14.25">
      <c r="Z427" s="439"/>
      <c r="AA427" s="439"/>
      <c r="AB427" s="439"/>
      <c r="AV427" s="439"/>
      <c r="AW427" s="439"/>
      <c r="AX427" s="439"/>
    </row>
    <row r="428" spans="26:50" ht="14.25">
      <c r="Z428" s="439"/>
      <c r="AA428" s="439"/>
      <c r="AB428" s="439"/>
      <c r="AV428" s="439"/>
      <c r="AW428" s="439"/>
      <c r="AX428" s="439"/>
    </row>
    <row r="429" spans="26:50" ht="14.25">
      <c r="Z429" s="439"/>
      <c r="AA429" s="439"/>
      <c r="AB429" s="439"/>
      <c r="AV429" s="439"/>
      <c r="AW429" s="439"/>
      <c r="AX429" s="439"/>
    </row>
    <row r="430" spans="26:50" ht="14.25">
      <c r="Z430" s="439"/>
      <c r="AA430" s="439"/>
      <c r="AB430" s="439"/>
      <c r="AV430" s="439"/>
      <c r="AW430" s="439"/>
      <c r="AX430" s="439"/>
    </row>
    <row r="431" spans="26:50" ht="14.25">
      <c r="Z431" s="439"/>
      <c r="AA431" s="439"/>
      <c r="AB431" s="439"/>
      <c r="AV431" s="439"/>
      <c r="AW431" s="439"/>
      <c r="AX431" s="439"/>
    </row>
    <row r="432" spans="26:50" ht="14.25">
      <c r="Z432" s="439"/>
      <c r="AA432" s="439"/>
      <c r="AB432" s="439"/>
      <c r="AV432" s="439"/>
      <c r="AW432" s="439"/>
      <c r="AX432" s="439"/>
    </row>
    <row r="433" spans="26:50" ht="14.25">
      <c r="Z433" s="439"/>
      <c r="AA433" s="439"/>
      <c r="AB433" s="439"/>
      <c r="AV433" s="439"/>
      <c r="AW433" s="439"/>
      <c r="AX433" s="439"/>
    </row>
    <row r="434" spans="26:50" ht="14.25">
      <c r="Z434" s="439"/>
      <c r="AA434" s="439"/>
      <c r="AB434" s="439"/>
      <c r="AV434" s="439"/>
      <c r="AW434" s="439"/>
      <c r="AX434" s="439"/>
    </row>
    <row r="435" spans="26:50" ht="13.5">
      <c r="Z435" s="440"/>
      <c r="AA435" s="440"/>
      <c r="AB435" s="440"/>
      <c r="AV435" s="440"/>
      <c r="AW435" s="440"/>
      <c r="AX435" s="440"/>
    </row>
    <row r="436" spans="26:50" ht="13.5">
      <c r="Z436" s="440"/>
      <c r="AA436" s="440"/>
      <c r="AB436" s="440"/>
      <c r="AV436" s="440"/>
      <c r="AW436" s="440"/>
      <c r="AX436" s="440"/>
    </row>
    <row r="437" spans="26:50" ht="14.25">
      <c r="Z437" s="439"/>
      <c r="AA437" s="439"/>
      <c r="AB437" s="439"/>
      <c r="AV437" s="439"/>
      <c r="AW437" s="439"/>
      <c r="AX437" s="439"/>
    </row>
    <row r="438" spans="26:50" ht="14.25">
      <c r="Z438" s="439"/>
      <c r="AA438" s="439"/>
      <c r="AB438" s="439"/>
      <c r="AV438" s="439"/>
      <c r="AW438" s="439"/>
      <c r="AX438" s="439"/>
    </row>
    <row r="439" spans="26:50" ht="14.25">
      <c r="Z439" s="439"/>
      <c r="AA439" s="439"/>
      <c r="AB439" s="439"/>
      <c r="AV439" s="439"/>
      <c r="AW439" s="439"/>
      <c r="AX439" s="439"/>
    </row>
    <row r="440" spans="26:50" ht="14.25">
      <c r="Z440" s="439"/>
      <c r="AA440" s="439"/>
      <c r="AB440" s="439"/>
      <c r="AV440" s="439"/>
      <c r="AW440" s="439"/>
      <c r="AX440" s="439"/>
    </row>
    <row r="441" spans="26:50" ht="14.25">
      <c r="Z441" s="439"/>
      <c r="AA441" s="439"/>
      <c r="AB441" s="439"/>
      <c r="AV441" s="439"/>
      <c r="AW441" s="439"/>
      <c r="AX441" s="439"/>
    </row>
    <row r="442" spans="26:50" ht="14.25">
      <c r="Z442" s="439"/>
      <c r="AA442" s="439"/>
      <c r="AB442" s="439"/>
      <c r="AV442" s="439"/>
      <c r="AW442" s="439"/>
      <c r="AX442" s="439"/>
    </row>
    <row r="443" spans="26:50" ht="14.25">
      <c r="Z443" s="439"/>
      <c r="AA443" s="439"/>
      <c r="AB443" s="439"/>
      <c r="AV443" s="439"/>
      <c r="AW443" s="439"/>
      <c r="AX443" s="439"/>
    </row>
    <row r="444" spans="26:50" ht="14.25">
      <c r="Z444" s="439"/>
      <c r="AA444" s="439"/>
      <c r="AB444" s="439"/>
      <c r="AV444" s="439"/>
      <c r="AW444" s="439"/>
      <c r="AX444" s="439"/>
    </row>
    <row r="445" spans="26:50" ht="13.5">
      <c r="Z445" s="440"/>
      <c r="AA445" s="440"/>
      <c r="AB445" s="440"/>
      <c r="AV445" s="440"/>
      <c r="AW445" s="440"/>
      <c r="AX445" s="440"/>
    </row>
    <row r="446" spans="26:50" ht="14.25">
      <c r="Z446" s="439"/>
      <c r="AA446" s="439"/>
      <c r="AB446" s="439"/>
      <c r="AV446" s="439"/>
      <c r="AW446" s="439"/>
      <c r="AX446" s="439"/>
    </row>
    <row r="447" spans="26:50" ht="14.25">
      <c r="Z447" s="439"/>
      <c r="AA447" s="439"/>
      <c r="AB447" s="439"/>
      <c r="AV447" s="439"/>
      <c r="AW447" s="439"/>
      <c r="AX447" s="439"/>
    </row>
    <row r="448" spans="26:50" ht="14.25">
      <c r="Z448" s="439"/>
      <c r="AA448" s="439"/>
      <c r="AB448" s="439"/>
      <c r="AV448" s="439"/>
      <c r="AW448" s="439"/>
      <c r="AX448" s="439"/>
    </row>
    <row r="449" spans="26:50" ht="14.25">
      <c r="Z449" s="439"/>
      <c r="AA449" s="439"/>
      <c r="AB449" s="439"/>
      <c r="AV449" s="439"/>
      <c r="AW449" s="439"/>
      <c r="AX449" s="439"/>
    </row>
    <row r="450" spans="26:50" ht="13.5">
      <c r="Z450" s="440"/>
      <c r="AA450" s="440"/>
      <c r="AB450" s="440"/>
      <c r="AV450" s="440"/>
      <c r="AW450" s="440"/>
      <c r="AX450" s="440"/>
    </row>
    <row r="451" spans="26:50" ht="13.5">
      <c r="Z451" s="440"/>
      <c r="AA451" s="440"/>
      <c r="AB451" s="440"/>
      <c r="AV451" s="440"/>
      <c r="AW451" s="440"/>
      <c r="AX451" s="440"/>
    </row>
    <row r="452" spans="26:50" ht="14.25">
      <c r="Z452" s="439"/>
      <c r="AA452" s="439"/>
      <c r="AB452" s="439"/>
      <c r="AV452" s="439"/>
      <c r="AW452" s="439"/>
      <c r="AX452" s="439"/>
    </row>
    <row r="453" spans="26:50" ht="14.25">
      <c r="Z453" s="439"/>
      <c r="AA453" s="439"/>
      <c r="AB453" s="439"/>
      <c r="AV453" s="439"/>
      <c r="AW453" s="439"/>
      <c r="AX453" s="439"/>
    </row>
    <row r="454" spans="26:50" ht="14.25">
      <c r="Z454" s="439"/>
      <c r="AA454" s="439"/>
      <c r="AB454" s="439"/>
      <c r="AV454" s="439"/>
      <c r="AW454" s="439"/>
      <c r="AX454" s="439"/>
    </row>
    <row r="455" spans="26:50" ht="14.25">
      <c r="Z455" s="439"/>
      <c r="AA455" s="439"/>
      <c r="AB455" s="439"/>
      <c r="AV455" s="439"/>
      <c r="AW455" s="439"/>
      <c r="AX455" s="439"/>
    </row>
    <row r="456" spans="26:50" ht="14.25">
      <c r="Z456" s="439"/>
      <c r="AA456" s="439"/>
      <c r="AB456" s="439"/>
      <c r="AV456" s="439"/>
      <c r="AW456" s="439"/>
      <c r="AX456" s="439"/>
    </row>
    <row r="457" spans="26:50" ht="14.25">
      <c r="Z457" s="439"/>
      <c r="AA457" s="439"/>
      <c r="AB457" s="439"/>
      <c r="AV457" s="439"/>
      <c r="AW457" s="439"/>
      <c r="AX457" s="439"/>
    </row>
    <row r="458" spans="26:50" ht="14.25">
      <c r="Z458" s="439"/>
      <c r="AA458" s="439"/>
      <c r="AB458" s="439"/>
      <c r="AV458" s="439"/>
      <c r="AW458" s="439"/>
      <c r="AX458" s="439"/>
    </row>
    <row r="459" spans="26:50" ht="14.25">
      <c r="Z459" s="439"/>
      <c r="AA459" s="439"/>
      <c r="AB459" s="439"/>
      <c r="AV459" s="439"/>
      <c r="AW459" s="439"/>
      <c r="AX459" s="439"/>
    </row>
    <row r="460" spans="26:50" ht="13.5">
      <c r="Z460" s="440"/>
      <c r="AA460" s="440"/>
      <c r="AB460" s="440"/>
      <c r="AV460" s="440"/>
      <c r="AW460" s="440"/>
      <c r="AX460" s="440"/>
    </row>
    <row r="461" spans="26:50" ht="13.5">
      <c r="Z461" s="440"/>
      <c r="AA461" s="440"/>
      <c r="AB461" s="440"/>
      <c r="AV461" s="440"/>
      <c r="AW461" s="440"/>
      <c r="AX461" s="440"/>
    </row>
    <row r="462" spans="26:50" ht="14.25">
      <c r="Z462" s="439"/>
      <c r="AA462" s="439"/>
      <c r="AB462" s="439"/>
      <c r="AV462" s="439"/>
      <c r="AW462" s="439"/>
      <c r="AX462" s="439"/>
    </row>
    <row r="463" spans="26:50" ht="14.25">
      <c r="Z463" s="439"/>
      <c r="AA463" s="439"/>
      <c r="AB463" s="439"/>
      <c r="AV463" s="439"/>
      <c r="AW463" s="439"/>
      <c r="AX463" s="439"/>
    </row>
    <row r="464" spans="26:50" ht="14.25">
      <c r="Z464" s="439"/>
      <c r="AA464" s="439"/>
      <c r="AB464" s="439"/>
      <c r="AV464" s="439"/>
      <c r="AW464" s="439"/>
      <c r="AX464" s="439"/>
    </row>
    <row r="465" spans="26:50" ht="14.25">
      <c r="Z465" s="439"/>
      <c r="AA465" s="439"/>
      <c r="AB465" s="439"/>
      <c r="AV465" s="439"/>
      <c r="AW465" s="439"/>
      <c r="AX465" s="439"/>
    </row>
    <row r="466" spans="26:50" ht="14.25">
      <c r="Z466" s="439"/>
      <c r="AA466" s="439"/>
      <c r="AB466" s="439"/>
      <c r="AV466" s="439"/>
      <c r="AW466" s="439"/>
      <c r="AX466" s="439"/>
    </row>
    <row r="467" spans="26:50" ht="14.25">
      <c r="Z467" s="439"/>
      <c r="AA467" s="439"/>
      <c r="AB467" s="439"/>
      <c r="AV467" s="439"/>
      <c r="AW467" s="439"/>
      <c r="AX467" s="439"/>
    </row>
    <row r="468" spans="26:50" ht="13.5">
      <c r="Z468" s="440"/>
      <c r="AA468" s="440"/>
      <c r="AB468" s="440"/>
      <c r="AV468" s="440"/>
      <c r="AW468" s="440"/>
      <c r="AX468" s="440"/>
    </row>
    <row r="469" spans="26:50" ht="13.5">
      <c r="Z469" s="440"/>
      <c r="AA469" s="440"/>
      <c r="AB469" s="440"/>
      <c r="AV469" s="440"/>
      <c r="AW469" s="440"/>
      <c r="AX469" s="440"/>
    </row>
    <row r="470" spans="26:50" ht="14.25">
      <c r="Z470" s="439"/>
      <c r="AA470" s="439"/>
      <c r="AB470" s="439"/>
      <c r="AV470" s="439"/>
      <c r="AW470" s="439"/>
      <c r="AX470" s="439"/>
    </row>
    <row r="471" spans="26:50" ht="14.25">
      <c r="Z471" s="439"/>
      <c r="AA471" s="439"/>
      <c r="AB471" s="439"/>
      <c r="AV471" s="439"/>
      <c r="AW471" s="439"/>
      <c r="AX471" s="439"/>
    </row>
    <row r="472" spans="26:50" ht="14.25">
      <c r="Z472" s="439"/>
      <c r="AA472" s="439"/>
      <c r="AB472" s="439"/>
      <c r="AV472" s="439"/>
      <c r="AW472" s="439"/>
      <c r="AX472" s="439"/>
    </row>
    <row r="473" spans="26:50" ht="14.25">
      <c r="Z473" s="439"/>
      <c r="AA473" s="439"/>
      <c r="AB473" s="439"/>
      <c r="AV473" s="439"/>
      <c r="AW473" s="439"/>
      <c r="AX473" s="439"/>
    </row>
    <row r="474" spans="26:50" ht="14.25">
      <c r="Z474" s="439"/>
      <c r="AA474" s="439"/>
      <c r="AB474" s="439"/>
      <c r="AV474" s="439"/>
      <c r="AW474" s="439"/>
      <c r="AX474" s="439"/>
    </row>
    <row r="475" spans="26:50" ht="14.25">
      <c r="Z475" s="439"/>
      <c r="AA475" s="439"/>
      <c r="AB475" s="439"/>
      <c r="AV475" s="439"/>
      <c r="AW475" s="439"/>
      <c r="AX475" s="439"/>
    </row>
    <row r="476" spans="26:50" ht="14.25">
      <c r="Z476" s="439"/>
      <c r="AA476" s="439"/>
      <c r="AB476" s="439"/>
      <c r="AV476" s="439"/>
      <c r="AW476" s="439"/>
      <c r="AX476" s="439"/>
    </row>
    <row r="477" spans="26:50" ht="13.5">
      <c r="Z477" s="440"/>
      <c r="AA477" s="440"/>
      <c r="AB477" s="440"/>
      <c r="AV477" s="440"/>
      <c r="AW477" s="440"/>
      <c r="AX477" s="440"/>
    </row>
    <row r="478" spans="26:50" ht="13.5">
      <c r="Z478" s="440"/>
      <c r="AA478" s="440"/>
      <c r="AB478" s="440"/>
      <c r="AV478" s="440"/>
      <c r="AW478" s="440"/>
      <c r="AX478" s="440"/>
    </row>
    <row r="479" spans="26:50" ht="14.25">
      <c r="Z479" s="439"/>
      <c r="AA479" s="439"/>
      <c r="AB479" s="439"/>
      <c r="AV479" s="439"/>
      <c r="AW479" s="439"/>
      <c r="AX479" s="439"/>
    </row>
    <row r="480" spans="26:50" ht="14.25">
      <c r="Z480" s="439"/>
      <c r="AA480" s="439"/>
      <c r="AB480" s="439"/>
      <c r="AV480" s="439"/>
      <c r="AW480" s="439"/>
      <c r="AX480" s="439"/>
    </row>
    <row r="481" spans="4:50" ht="14.25">
      <c r="Z481" s="439"/>
      <c r="AA481" s="439"/>
      <c r="AB481" s="439"/>
      <c r="AV481" s="439"/>
      <c r="AW481" s="439"/>
      <c r="AX481" s="439"/>
    </row>
    <row r="482" spans="4:50" ht="14.25">
      <c r="Z482" s="439"/>
      <c r="AA482" s="439"/>
      <c r="AB482" s="439"/>
      <c r="AV482" s="439"/>
      <c r="AW482" s="439"/>
      <c r="AX482" s="439"/>
    </row>
    <row r="483" spans="4:50" ht="14.25">
      <c r="Z483" s="439"/>
      <c r="AA483" s="439"/>
      <c r="AB483" s="439"/>
      <c r="AV483" s="439"/>
      <c r="AW483" s="439"/>
      <c r="AX483" s="439"/>
    </row>
    <row r="484" spans="4:50" ht="14.25">
      <c r="D484" s="371" t="s">
        <v>363</v>
      </c>
      <c r="Z484" s="439"/>
      <c r="AA484" s="439"/>
      <c r="AB484" s="439"/>
      <c r="AV484" s="439"/>
      <c r="AW484" s="439"/>
      <c r="AX484" s="439"/>
    </row>
    <row r="485" spans="4:50" ht="14.25">
      <c r="Z485" s="439"/>
      <c r="AA485" s="439"/>
      <c r="AB485" s="439"/>
      <c r="AV485" s="439"/>
      <c r="AW485" s="439"/>
      <c r="AX485" s="439"/>
    </row>
    <row r="486" spans="4:50" ht="14.25">
      <c r="Z486" s="439"/>
      <c r="AA486" s="439"/>
      <c r="AB486" s="439"/>
      <c r="AV486" s="439"/>
      <c r="AW486" s="439"/>
      <c r="AX486" s="439"/>
    </row>
    <row r="487" spans="4:50" ht="14.25">
      <c r="Z487" s="439"/>
      <c r="AA487" s="439"/>
      <c r="AB487" s="439"/>
      <c r="AV487" s="439"/>
      <c r="AW487" s="439"/>
      <c r="AX487" s="439"/>
    </row>
    <row r="488" spans="4:50" ht="14.25">
      <c r="Z488" s="439"/>
      <c r="AA488" s="439"/>
      <c r="AB488" s="439"/>
      <c r="AV488" s="439"/>
      <c r="AW488" s="439"/>
      <c r="AX488" s="439"/>
    </row>
    <row r="489" spans="4:50" ht="13.5">
      <c r="Z489" s="440"/>
      <c r="AA489" s="440"/>
      <c r="AB489" s="440"/>
      <c r="AV489" s="440"/>
      <c r="AW489" s="440"/>
      <c r="AX489" s="440"/>
    </row>
    <row r="490" spans="4:50" ht="13.5">
      <c r="Z490" s="440"/>
      <c r="AA490" s="440"/>
      <c r="AB490" s="440"/>
      <c r="AV490" s="440"/>
      <c r="AW490" s="440"/>
      <c r="AX490" s="440"/>
    </row>
    <row r="491" spans="4:50" ht="14.25">
      <c r="Z491" s="439"/>
      <c r="AA491" s="439"/>
      <c r="AB491" s="439"/>
      <c r="AV491" s="439"/>
      <c r="AW491" s="439"/>
      <c r="AX491" s="439"/>
    </row>
    <row r="492" spans="4:50" ht="14.25">
      <c r="Z492" s="439"/>
      <c r="AA492" s="439"/>
      <c r="AB492" s="439"/>
      <c r="AV492" s="439"/>
      <c r="AW492" s="439"/>
      <c r="AX492" s="439"/>
    </row>
    <row r="493" spans="4:50" ht="14.25">
      <c r="Z493" s="439"/>
      <c r="AA493" s="439"/>
      <c r="AB493" s="439"/>
      <c r="AV493" s="439"/>
      <c r="AW493" s="439"/>
      <c r="AX493" s="439"/>
    </row>
    <row r="494" spans="4:50" ht="14.25">
      <c r="Z494" s="439"/>
      <c r="AA494" s="439"/>
      <c r="AB494" s="439"/>
      <c r="AV494" s="439"/>
      <c r="AW494" s="439"/>
      <c r="AX494" s="439"/>
    </row>
    <row r="495" spans="4:50" ht="14.25">
      <c r="Z495" s="439"/>
      <c r="AA495" s="439"/>
      <c r="AB495" s="439"/>
      <c r="AV495" s="439"/>
      <c r="AW495" s="439"/>
      <c r="AX495" s="439"/>
    </row>
    <row r="496" spans="4:50" ht="14.25">
      <c r="Z496" s="439"/>
      <c r="AA496" s="439"/>
      <c r="AB496" s="439"/>
      <c r="AV496" s="439"/>
      <c r="AW496" s="439"/>
      <c r="AX496" s="439"/>
    </row>
    <row r="497" spans="26:50" ht="14.25">
      <c r="Z497" s="439"/>
      <c r="AA497" s="439"/>
      <c r="AB497" s="439"/>
      <c r="AV497" s="439"/>
      <c r="AW497" s="439"/>
      <c r="AX497" s="439"/>
    </row>
    <row r="498" spans="26:50" ht="14.25">
      <c r="Z498" s="439"/>
      <c r="AA498" s="439"/>
      <c r="AB498" s="439"/>
      <c r="AV498" s="439"/>
      <c r="AW498" s="439"/>
      <c r="AX498" s="439"/>
    </row>
    <row r="499" spans="26:50" ht="14.25">
      <c r="Z499" s="439"/>
      <c r="AA499" s="439"/>
      <c r="AB499" s="439"/>
      <c r="AV499" s="439"/>
      <c r="AW499" s="439"/>
      <c r="AX499" s="439"/>
    </row>
    <row r="500" spans="26:50" ht="14.25">
      <c r="Z500" s="439"/>
      <c r="AA500" s="439"/>
      <c r="AB500" s="439"/>
      <c r="AV500" s="439"/>
      <c r="AW500" s="439"/>
      <c r="AX500" s="439"/>
    </row>
    <row r="501" spans="26:50" ht="14.25">
      <c r="Z501" s="439"/>
      <c r="AA501" s="439"/>
      <c r="AB501" s="439"/>
      <c r="AV501" s="439"/>
      <c r="AW501" s="439"/>
      <c r="AX501" s="439"/>
    </row>
    <row r="502" spans="26:50" ht="14.25">
      <c r="Z502" s="439"/>
      <c r="AA502" s="439"/>
      <c r="AB502" s="439"/>
      <c r="AV502" s="439"/>
      <c r="AW502" s="439"/>
      <c r="AX502" s="439"/>
    </row>
    <row r="503" spans="26:50" ht="14.25">
      <c r="Z503" s="439"/>
      <c r="AA503" s="439"/>
      <c r="AB503" s="439"/>
      <c r="AV503" s="439"/>
      <c r="AW503" s="439"/>
      <c r="AX503" s="439"/>
    </row>
    <row r="504" spans="26:50" ht="14.25">
      <c r="Z504" s="439"/>
      <c r="AA504" s="439"/>
      <c r="AB504" s="439"/>
      <c r="AV504" s="439"/>
      <c r="AW504" s="439"/>
      <c r="AX504" s="439"/>
    </row>
    <row r="505" spans="26:50" ht="14.25">
      <c r="Z505" s="439"/>
      <c r="AA505" s="439"/>
      <c r="AB505" s="439"/>
      <c r="AV505" s="439"/>
      <c r="AW505" s="439"/>
      <c r="AX505" s="439"/>
    </row>
    <row r="506" spans="26:50" ht="14.25">
      <c r="Z506" s="439"/>
      <c r="AA506" s="439"/>
      <c r="AB506" s="439"/>
      <c r="AV506" s="439"/>
      <c r="AW506" s="439"/>
      <c r="AX506" s="439"/>
    </row>
    <row r="507" spans="26:50" ht="14.25">
      <c r="Z507" s="439"/>
      <c r="AA507" s="439"/>
      <c r="AB507" s="439"/>
      <c r="AV507" s="439"/>
      <c r="AW507" s="439"/>
      <c r="AX507" s="439"/>
    </row>
    <row r="508" spans="26:50" ht="14.25">
      <c r="Z508" s="439"/>
      <c r="AA508" s="439"/>
      <c r="AB508" s="439"/>
      <c r="AV508" s="439"/>
      <c r="AW508" s="439"/>
      <c r="AX508" s="439"/>
    </row>
    <row r="509" spans="26:50" ht="14.25">
      <c r="Z509" s="439"/>
      <c r="AA509" s="439"/>
      <c r="AB509" s="439"/>
      <c r="AV509" s="439"/>
      <c r="AW509" s="439"/>
      <c r="AX509" s="439"/>
    </row>
    <row r="510" spans="26:50" ht="14.25">
      <c r="Z510" s="439"/>
      <c r="AA510" s="439"/>
      <c r="AB510" s="439"/>
      <c r="AV510" s="439"/>
      <c r="AW510" s="439"/>
      <c r="AX510" s="439"/>
    </row>
    <row r="511" spans="26:50" ht="14.25">
      <c r="Z511" s="439"/>
      <c r="AA511" s="439"/>
      <c r="AB511" s="439"/>
      <c r="AV511" s="439"/>
      <c r="AW511" s="439"/>
      <c r="AX511" s="439"/>
    </row>
    <row r="512" spans="26:50" ht="14.25">
      <c r="Z512" s="439"/>
      <c r="AA512" s="439"/>
      <c r="AB512" s="439"/>
      <c r="AV512" s="439"/>
      <c r="AW512" s="439"/>
      <c r="AX512" s="439"/>
    </row>
    <row r="513" spans="26:50" ht="14.25">
      <c r="Z513" s="439"/>
      <c r="AA513" s="439"/>
      <c r="AB513" s="439"/>
      <c r="AV513" s="439"/>
      <c r="AW513" s="439"/>
      <c r="AX513" s="439"/>
    </row>
    <row r="514" spans="26:50" ht="14.25">
      <c r="Z514" s="439"/>
      <c r="AA514" s="439"/>
      <c r="AB514" s="439"/>
      <c r="AV514" s="439"/>
      <c r="AW514" s="439"/>
      <c r="AX514" s="439"/>
    </row>
    <row r="515" spans="26:50" ht="14.25">
      <c r="Z515" s="439"/>
      <c r="AA515" s="439"/>
      <c r="AB515" s="439"/>
      <c r="AV515" s="439"/>
      <c r="AW515" s="439"/>
      <c r="AX515" s="439"/>
    </row>
    <row r="516" spans="26:50" ht="14.25">
      <c r="Z516" s="439"/>
      <c r="AA516" s="439"/>
      <c r="AB516" s="439"/>
      <c r="AV516" s="439"/>
      <c r="AW516" s="439"/>
      <c r="AX516" s="439"/>
    </row>
    <row r="517" spans="26:50" ht="14.25">
      <c r="Z517" s="439"/>
      <c r="AA517" s="439"/>
      <c r="AB517" s="439"/>
      <c r="AV517" s="439"/>
      <c r="AW517" s="439"/>
      <c r="AX517" s="439"/>
    </row>
    <row r="518" spans="26:50" ht="14.25">
      <c r="Z518" s="439"/>
      <c r="AA518" s="439"/>
      <c r="AB518" s="439"/>
      <c r="AV518" s="439"/>
      <c r="AW518" s="439"/>
      <c r="AX518" s="439"/>
    </row>
    <row r="519" spans="26:50" ht="14.25">
      <c r="Z519" s="439"/>
      <c r="AA519" s="439"/>
      <c r="AB519" s="439"/>
      <c r="AV519" s="439"/>
      <c r="AW519" s="439"/>
      <c r="AX519" s="439"/>
    </row>
    <row r="520" spans="26:50" ht="14.25">
      <c r="Z520" s="439"/>
      <c r="AA520" s="439"/>
      <c r="AB520" s="439"/>
      <c r="AV520" s="439"/>
      <c r="AW520" s="439"/>
      <c r="AX520" s="439"/>
    </row>
    <row r="521" spans="26:50" ht="14.25">
      <c r="Z521" s="439"/>
      <c r="AA521" s="439"/>
      <c r="AB521" s="439"/>
      <c r="AV521" s="439"/>
      <c r="AW521" s="439"/>
      <c r="AX521" s="439"/>
    </row>
    <row r="522" spans="26:50" ht="14.25">
      <c r="Z522" s="439"/>
      <c r="AA522" s="439"/>
      <c r="AB522" s="439"/>
      <c r="AV522" s="439"/>
      <c r="AW522" s="439"/>
      <c r="AX522" s="439"/>
    </row>
    <row r="523" spans="26:50" ht="14.25">
      <c r="Z523" s="439"/>
      <c r="AA523" s="439"/>
      <c r="AB523" s="439"/>
      <c r="AV523" s="439"/>
      <c r="AW523" s="439"/>
      <c r="AX523" s="439"/>
    </row>
    <row r="524" spans="26:50" ht="14.25">
      <c r="Z524" s="439"/>
      <c r="AA524" s="439"/>
      <c r="AB524" s="439"/>
      <c r="AV524" s="439"/>
      <c r="AW524" s="439"/>
      <c r="AX524" s="439"/>
    </row>
    <row r="525" spans="26:50" ht="14.25">
      <c r="Z525" s="439"/>
      <c r="AA525" s="439"/>
      <c r="AB525" s="439"/>
      <c r="AV525" s="439"/>
      <c r="AW525" s="439"/>
      <c r="AX525" s="439"/>
    </row>
    <row r="526" spans="26:50" ht="14.25">
      <c r="Z526" s="439"/>
      <c r="AA526" s="439"/>
      <c r="AB526" s="439"/>
      <c r="AV526" s="439"/>
      <c r="AW526" s="439"/>
      <c r="AX526" s="439"/>
    </row>
    <row r="527" spans="26:50" ht="14.25">
      <c r="Z527" s="439"/>
      <c r="AA527" s="439"/>
      <c r="AB527" s="439"/>
      <c r="AV527" s="439"/>
      <c r="AW527" s="439"/>
      <c r="AX527" s="439"/>
    </row>
    <row r="528" spans="26:50" ht="14.25">
      <c r="Z528" s="439"/>
      <c r="AA528" s="439"/>
      <c r="AB528" s="439"/>
      <c r="AV528" s="439"/>
      <c r="AW528" s="439"/>
      <c r="AX528" s="439"/>
    </row>
    <row r="529" spans="26:50" ht="14.25">
      <c r="Z529" s="439"/>
      <c r="AA529" s="439"/>
      <c r="AB529" s="439"/>
      <c r="AV529" s="439"/>
      <c r="AW529" s="439"/>
      <c r="AX529" s="439"/>
    </row>
    <row r="530" spans="26:50" ht="14.25">
      <c r="Z530" s="439"/>
      <c r="AA530" s="439"/>
      <c r="AB530" s="439"/>
      <c r="AV530" s="439"/>
      <c r="AW530" s="439"/>
      <c r="AX530" s="439"/>
    </row>
    <row r="531" spans="26:50" ht="14.25">
      <c r="Z531" s="439"/>
      <c r="AA531" s="439"/>
      <c r="AB531" s="439"/>
      <c r="AV531" s="439"/>
      <c r="AW531" s="439"/>
      <c r="AX531" s="439"/>
    </row>
    <row r="532" spans="26:50" ht="14.25">
      <c r="Z532" s="439"/>
      <c r="AA532" s="439"/>
      <c r="AB532" s="439"/>
      <c r="AV532" s="439"/>
      <c r="AW532" s="439"/>
      <c r="AX532" s="439"/>
    </row>
    <row r="533" spans="26:50" ht="14.25">
      <c r="Z533" s="439"/>
      <c r="AA533" s="439"/>
      <c r="AB533" s="439"/>
      <c r="AV533" s="439"/>
      <c r="AW533" s="439"/>
      <c r="AX533" s="439"/>
    </row>
    <row r="534" spans="26:50" ht="14.25">
      <c r="Z534" s="439"/>
      <c r="AA534" s="439"/>
      <c r="AB534" s="439"/>
      <c r="AV534" s="439"/>
      <c r="AW534" s="439"/>
      <c r="AX534" s="439"/>
    </row>
    <row r="535" spans="26:50" ht="14.25">
      <c r="Z535" s="439"/>
      <c r="AA535" s="439"/>
      <c r="AB535" s="439"/>
      <c r="AV535" s="439"/>
      <c r="AW535" s="439"/>
      <c r="AX535" s="439"/>
    </row>
    <row r="536" spans="26:50" ht="14.25">
      <c r="Z536" s="439"/>
      <c r="AA536" s="439"/>
      <c r="AB536" s="439"/>
      <c r="AV536" s="439"/>
      <c r="AW536" s="439"/>
      <c r="AX536" s="439"/>
    </row>
    <row r="537" spans="26:50" ht="14.25">
      <c r="Z537" s="439"/>
      <c r="AA537" s="439"/>
      <c r="AB537" s="439"/>
      <c r="AV537" s="439"/>
      <c r="AW537" s="439"/>
      <c r="AX537" s="439"/>
    </row>
    <row r="538" spans="26:50" ht="14.25">
      <c r="Z538" s="439"/>
      <c r="AA538" s="439"/>
      <c r="AB538" s="439"/>
      <c r="AV538" s="439"/>
      <c r="AW538" s="439"/>
      <c r="AX538" s="439"/>
    </row>
    <row r="539" spans="26:50" ht="14.25">
      <c r="Z539" s="439"/>
      <c r="AA539" s="439"/>
      <c r="AB539" s="439"/>
      <c r="AV539" s="439"/>
      <c r="AW539" s="439"/>
      <c r="AX539" s="439"/>
    </row>
    <row r="540" spans="26:50" ht="14.25">
      <c r="Z540" s="439"/>
      <c r="AA540" s="439"/>
      <c r="AB540" s="439"/>
      <c r="AV540" s="439"/>
      <c r="AW540" s="439"/>
      <c r="AX540" s="439"/>
    </row>
    <row r="541" spans="26:50" ht="13.5">
      <c r="Z541" s="440"/>
      <c r="AA541" s="440"/>
      <c r="AB541" s="440"/>
      <c r="AV541" s="440"/>
      <c r="AW541" s="440"/>
      <c r="AX541" s="440"/>
    </row>
    <row r="542" spans="26:50" ht="13.5">
      <c r="Z542" s="440"/>
      <c r="AA542" s="440"/>
      <c r="AB542" s="440"/>
      <c r="AV542" s="440"/>
      <c r="AW542" s="440"/>
      <c r="AX542" s="440"/>
    </row>
    <row r="543" spans="26:50" ht="14.25">
      <c r="Z543" s="439"/>
      <c r="AA543" s="439"/>
      <c r="AB543" s="439"/>
      <c r="AV543" s="439"/>
      <c r="AW543" s="439"/>
      <c r="AX543" s="439"/>
    </row>
    <row r="544" spans="26:50" ht="14.25">
      <c r="Z544" s="439"/>
      <c r="AA544" s="439"/>
      <c r="AB544" s="439"/>
      <c r="AV544" s="439"/>
      <c r="AW544" s="439"/>
      <c r="AX544" s="439"/>
    </row>
    <row r="545" spans="26:50" ht="14.25">
      <c r="Z545" s="439"/>
      <c r="AA545" s="439"/>
      <c r="AB545" s="439"/>
      <c r="AV545" s="439"/>
      <c r="AW545" s="439"/>
      <c r="AX545" s="439"/>
    </row>
    <row r="546" spans="26:50" ht="14.25">
      <c r="Z546" s="439"/>
      <c r="AA546" s="439"/>
      <c r="AB546" s="439"/>
      <c r="AV546" s="439"/>
      <c r="AW546" s="439"/>
      <c r="AX546" s="439"/>
    </row>
    <row r="547" spans="26:50" ht="14.25">
      <c r="Z547" s="439"/>
      <c r="AA547" s="439"/>
      <c r="AB547" s="439"/>
      <c r="AV547" s="439"/>
      <c r="AW547" s="439"/>
      <c r="AX547" s="439"/>
    </row>
    <row r="548" spans="26:50" ht="14.25">
      <c r="Z548" s="439"/>
      <c r="AA548" s="439"/>
      <c r="AB548" s="439"/>
      <c r="AV548" s="439"/>
      <c r="AW548" s="439"/>
      <c r="AX548" s="439"/>
    </row>
    <row r="549" spans="26:50" ht="14.25">
      <c r="Z549" s="439"/>
      <c r="AA549" s="439"/>
      <c r="AB549" s="439"/>
      <c r="AV549" s="439"/>
      <c r="AW549" s="439"/>
      <c r="AX549" s="439"/>
    </row>
    <row r="550" spans="26:50" ht="14.25">
      <c r="Z550" s="439"/>
      <c r="AA550" s="439"/>
      <c r="AB550" s="439"/>
      <c r="AV550" s="439"/>
      <c r="AW550" s="439"/>
      <c r="AX550" s="439"/>
    </row>
    <row r="551" spans="26:50" ht="14.25">
      <c r="Z551" s="439"/>
      <c r="AA551" s="439"/>
      <c r="AB551" s="439"/>
      <c r="AV551" s="439"/>
      <c r="AW551" s="439"/>
      <c r="AX551" s="439"/>
    </row>
    <row r="552" spans="26:50" ht="14.25">
      <c r="Z552" s="439"/>
      <c r="AA552" s="439"/>
      <c r="AB552" s="439"/>
      <c r="AV552" s="439"/>
      <c r="AW552" s="439"/>
      <c r="AX552" s="439"/>
    </row>
    <row r="553" spans="26:50" ht="14.25">
      <c r="Z553" s="439"/>
      <c r="AA553" s="439"/>
      <c r="AB553" s="439"/>
      <c r="AV553" s="439"/>
      <c r="AW553" s="439"/>
      <c r="AX553" s="439"/>
    </row>
    <row r="554" spans="26:50" ht="14.25">
      <c r="Z554" s="439"/>
      <c r="AA554" s="439"/>
      <c r="AB554" s="439"/>
      <c r="AV554" s="439"/>
      <c r="AW554" s="439"/>
      <c r="AX554" s="439"/>
    </row>
    <row r="555" spans="26:50" ht="13.5">
      <c r="Z555" s="440"/>
      <c r="AA555" s="440"/>
      <c r="AB555" s="440"/>
      <c r="AV555" s="440"/>
      <c r="AW555" s="440"/>
      <c r="AX555" s="440"/>
    </row>
    <row r="556" spans="26:50" ht="13.5">
      <c r="Z556" s="440"/>
      <c r="AA556" s="440"/>
      <c r="AB556" s="440"/>
      <c r="AV556" s="440"/>
      <c r="AW556" s="440"/>
      <c r="AX556" s="440"/>
    </row>
    <row r="557" spans="26:50" ht="14.25">
      <c r="Z557" s="439"/>
      <c r="AA557" s="439"/>
      <c r="AB557" s="439"/>
      <c r="AV557" s="439"/>
      <c r="AW557" s="439"/>
      <c r="AX557" s="439"/>
    </row>
    <row r="558" spans="26:50" ht="14.25">
      <c r="Z558" s="439"/>
      <c r="AA558" s="439"/>
      <c r="AB558" s="439"/>
      <c r="AV558" s="439"/>
      <c r="AW558" s="439"/>
      <c r="AX558" s="439"/>
    </row>
    <row r="559" spans="26:50" ht="14.25">
      <c r="Z559" s="439"/>
      <c r="AA559" s="439"/>
      <c r="AB559" s="439"/>
      <c r="AV559" s="439"/>
      <c r="AW559" s="439"/>
      <c r="AX559" s="439"/>
    </row>
    <row r="560" spans="26:50" ht="14.25">
      <c r="Z560" s="439"/>
      <c r="AA560" s="439"/>
      <c r="AB560" s="439"/>
      <c r="AV560" s="439"/>
      <c r="AW560" s="439"/>
      <c r="AX560" s="439"/>
    </row>
    <row r="561" spans="26:50" ht="14.25">
      <c r="Z561" s="439"/>
      <c r="AA561" s="439"/>
      <c r="AB561" s="439"/>
      <c r="AV561" s="439"/>
      <c r="AW561" s="439"/>
      <c r="AX561" s="439"/>
    </row>
    <row r="562" spans="26:50" ht="14.25">
      <c r="Z562" s="439"/>
      <c r="AA562" s="439"/>
      <c r="AB562" s="439"/>
      <c r="AV562" s="439"/>
      <c r="AW562" s="439"/>
      <c r="AX562" s="439"/>
    </row>
    <row r="563" spans="26:50" ht="14.25">
      <c r="Z563" s="439"/>
      <c r="AA563" s="439"/>
      <c r="AB563" s="439"/>
      <c r="AV563" s="439"/>
      <c r="AW563" s="439"/>
      <c r="AX563" s="439"/>
    </row>
    <row r="564" spans="26:50" ht="14.25">
      <c r="Z564" s="439"/>
      <c r="AA564" s="439"/>
      <c r="AB564" s="439"/>
      <c r="AV564" s="439"/>
      <c r="AW564" s="439"/>
      <c r="AX564" s="439"/>
    </row>
    <row r="565" spans="26:50" ht="13.5">
      <c r="Z565" s="440"/>
      <c r="AA565" s="440"/>
      <c r="AB565" s="440"/>
      <c r="AV565" s="440"/>
      <c r="AW565" s="440"/>
      <c r="AX565" s="440"/>
    </row>
    <row r="566" spans="26:50" ht="13.5">
      <c r="Z566" s="440"/>
      <c r="AA566" s="440"/>
      <c r="AB566" s="440"/>
      <c r="AV566" s="440"/>
      <c r="AW566" s="440"/>
      <c r="AX566" s="440"/>
    </row>
    <row r="567" spans="26:50" ht="14.25">
      <c r="Z567" s="439"/>
      <c r="AA567" s="439"/>
      <c r="AB567" s="439"/>
      <c r="AV567" s="439"/>
      <c r="AW567" s="439"/>
      <c r="AX567" s="439"/>
    </row>
    <row r="568" spans="26:50" ht="14.25">
      <c r="Z568" s="439"/>
      <c r="AA568" s="439"/>
      <c r="AB568" s="439"/>
      <c r="AV568" s="439"/>
      <c r="AW568" s="439"/>
      <c r="AX568" s="439"/>
    </row>
    <row r="569" spans="26:50" ht="14.25">
      <c r="Z569" s="439"/>
      <c r="AA569" s="439"/>
      <c r="AB569" s="439"/>
      <c r="AV569" s="439"/>
      <c r="AW569" s="439"/>
      <c r="AX569" s="439"/>
    </row>
    <row r="570" spans="26:50" ht="14.25">
      <c r="Z570" s="439"/>
      <c r="AA570" s="439"/>
      <c r="AB570" s="439"/>
      <c r="AV570" s="439"/>
      <c r="AW570" s="439"/>
      <c r="AX570" s="439"/>
    </row>
    <row r="571" spans="26:50" ht="14.25">
      <c r="Z571" s="439"/>
      <c r="AA571" s="439"/>
      <c r="AB571" s="439"/>
      <c r="AV571" s="439"/>
      <c r="AW571" s="439"/>
      <c r="AX571" s="439"/>
    </row>
    <row r="572" spans="26:50" ht="14.25">
      <c r="Z572" s="439"/>
      <c r="AA572" s="439"/>
      <c r="AB572" s="439"/>
      <c r="AV572" s="439"/>
      <c r="AW572" s="439"/>
      <c r="AX572" s="439"/>
    </row>
    <row r="573" spans="26:50" ht="14.25">
      <c r="Z573" s="439"/>
      <c r="AA573" s="439"/>
      <c r="AB573" s="439"/>
      <c r="AV573" s="439"/>
      <c r="AW573" s="439"/>
      <c r="AX573" s="439"/>
    </row>
    <row r="574" spans="26:50" ht="14.25">
      <c r="Z574" s="439"/>
      <c r="AA574" s="439"/>
      <c r="AB574" s="439"/>
      <c r="AV574" s="439"/>
      <c r="AW574" s="439"/>
      <c r="AX574" s="439"/>
    </row>
    <row r="575" spans="26:50" ht="14.25">
      <c r="Z575" s="439"/>
      <c r="AA575" s="439"/>
      <c r="AB575" s="439"/>
      <c r="AV575" s="439"/>
      <c r="AW575" s="439"/>
      <c r="AX575" s="439"/>
    </row>
    <row r="576" spans="26:50" ht="14.25">
      <c r="Z576" s="439"/>
      <c r="AA576" s="439"/>
      <c r="AB576" s="439"/>
      <c r="AV576" s="439"/>
      <c r="AW576" s="439"/>
      <c r="AX576" s="439"/>
    </row>
    <row r="577" spans="26:50" ht="14.25">
      <c r="Z577" s="439"/>
      <c r="AA577" s="439"/>
      <c r="AB577" s="439"/>
      <c r="AV577" s="439"/>
      <c r="AW577" s="439"/>
      <c r="AX577" s="439"/>
    </row>
    <row r="578" spans="26:50" ht="13.5">
      <c r="Z578" s="440"/>
      <c r="AA578" s="440"/>
      <c r="AB578" s="440"/>
      <c r="AV578" s="440"/>
      <c r="AW578" s="440"/>
      <c r="AX578" s="440"/>
    </row>
    <row r="579" spans="26:50" ht="13.5">
      <c r="Z579" s="440"/>
      <c r="AA579" s="440"/>
      <c r="AB579" s="440"/>
      <c r="AV579" s="440"/>
      <c r="AW579" s="440"/>
      <c r="AX579" s="440"/>
    </row>
    <row r="580" spans="26:50" ht="14.25">
      <c r="Z580" s="439"/>
      <c r="AA580" s="439"/>
      <c r="AB580" s="439"/>
      <c r="AV580" s="439"/>
      <c r="AW580" s="439"/>
      <c r="AX580" s="439"/>
    </row>
    <row r="581" spans="26:50" ht="14.25">
      <c r="Z581" s="439"/>
      <c r="AA581" s="439"/>
      <c r="AB581" s="439"/>
      <c r="AV581" s="439"/>
      <c r="AW581" s="439"/>
      <c r="AX581" s="439"/>
    </row>
    <row r="582" spans="26:50" ht="14.25">
      <c r="Z582" s="439"/>
      <c r="AA582" s="439"/>
      <c r="AB582" s="439"/>
      <c r="AV582" s="439"/>
      <c r="AW582" s="439"/>
      <c r="AX582" s="439"/>
    </row>
    <row r="583" spans="26:50" ht="14.25">
      <c r="Z583" s="439"/>
      <c r="AA583" s="439"/>
      <c r="AB583" s="439"/>
      <c r="AV583" s="439"/>
      <c r="AW583" s="439"/>
      <c r="AX583" s="439"/>
    </row>
    <row r="584" spans="26:50" ht="14.25">
      <c r="Z584" s="439"/>
      <c r="AA584" s="439"/>
      <c r="AB584" s="439"/>
      <c r="AV584" s="439"/>
      <c r="AW584" s="439"/>
      <c r="AX584" s="439"/>
    </row>
    <row r="585" spans="26:50" ht="14.25">
      <c r="Z585" s="439"/>
      <c r="AA585" s="439"/>
      <c r="AB585" s="439"/>
      <c r="AV585" s="439"/>
      <c r="AW585" s="439"/>
      <c r="AX585" s="439"/>
    </row>
    <row r="586" spans="26:50" ht="14.25">
      <c r="Z586" s="439"/>
      <c r="AA586" s="439"/>
      <c r="AB586" s="439"/>
      <c r="AV586" s="439"/>
      <c r="AW586" s="439"/>
      <c r="AX586" s="439"/>
    </row>
    <row r="587" spans="26:50" ht="14.25">
      <c r="Z587" s="439"/>
      <c r="AA587" s="439"/>
      <c r="AB587" s="439"/>
      <c r="AV587" s="439"/>
      <c r="AW587" s="439"/>
      <c r="AX587" s="439"/>
    </row>
    <row r="588" spans="26:50" ht="14.25">
      <c r="Z588" s="439"/>
      <c r="AA588" s="439"/>
      <c r="AB588" s="439"/>
      <c r="AV588" s="439"/>
      <c r="AW588" s="439"/>
      <c r="AX588" s="439"/>
    </row>
    <row r="589" spans="26:50" ht="14.25">
      <c r="Z589" s="439"/>
      <c r="AA589" s="439"/>
      <c r="AB589" s="439"/>
      <c r="AV589" s="439"/>
      <c r="AW589" s="439"/>
      <c r="AX589" s="439"/>
    </row>
    <row r="590" spans="26:50" ht="14.25">
      <c r="Z590" s="439"/>
      <c r="AA590" s="439"/>
      <c r="AB590" s="439"/>
      <c r="AV590" s="439"/>
      <c r="AW590" s="439"/>
      <c r="AX590" s="439"/>
    </row>
    <row r="591" spans="26:50" ht="14.25">
      <c r="Z591" s="439"/>
      <c r="AA591" s="439"/>
      <c r="AB591" s="439"/>
      <c r="AV591" s="439"/>
      <c r="AW591" s="439"/>
      <c r="AX591" s="439"/>
    </row>
    <row r="592" spans="26:50" ht="14.25">
      <c r="Z592" s="439"/>
      <c r="AA592" s="439"/>
      <c r="AB592" s="439"/>
      <c r="AV592" s="439"/>
      <c r="AW592" s="439"/>
      <c r="AX592" s="439"/>
    </row>
    <row r="593" spans="26:50" ht="14.25">
      <c r="Z593" s="439"/>
      <c r="AA593" s="439"/>
      <c r="AB593" s="439"/>
      <c r="AV593" s="439"/>
      <c r="AW593" s="439"/>
      <c r="AX593" s="439"/>
    </row>
    <row r="594" spans="26:50" ht="14.25">
      <c r="Z594" s="439"/>
      <c r="AA594" s="439"/>
      <c r="AB594" s="439"/>
      <c r="AV594" s="439"/>
      <c r="AW594" s="439"/>
      <c r="AX594" s="439"/>
    </row>
    <row r="595" spans="26:50" ht="14.25">
      <c r="Z595" s="439"/>
      <c r="AA595" s="439"/>
      <c r="AB595" s="439"/>
      <c r="AV595" s="439"/>
      <c r="AW595" s="439"/>
      <c r="AX595" s="439"/>
    </row>
    <row r="596" spans="26:50" ht="14.25">
      <c r="Z596" s="439"/>
      <c r="AA596" s="439"/>
      <c r="AB596" s="439"/>
      <c r="AV596" s="439"/>
      <c r="AW596" s="439"/>
      <c r="AX596" s="439"/>
    </row>
    <row r="597" spans="26:50" ht="14.25">
      <c r="Z597" s="439"/>
      <c r="AA597" s="439"/>
      <c r="AB597" s="439"/>
      <c r="AV597" s="439"/>
      <c r="AW597" s="439"/>
      <c r="AX597" s="439"/>
    </row>
    <row r="598" spans="26:50" ht="14.25">
      <c r="Z598" s="439"/>
      <c r="AA598" s="439"/>
      <c r="AB598" s="439"/>
      <c r="AV598" s="439"/>
      <c r="AW598" s="439"/>
      <c r="AX598" s="439"/>
    </row>
    <row r="599" spans="26:50" ht="14.25">
      <c r="Z599" s="439"/>
      <c r="AA599" s="439"/>
      <c r="AB599" s="439"/>
      <c r="AV599" s="439"/>
      <c r="AW599" s="439"/>
      <c r="AX599" s="439"/>
    </row>
    <row r="600" spans="26:50" ht="14.25">
      <c r="Z600" s="439"/>
      <c r="AA600" s="439"/>
      <c r="AB600" s="439"/>
      <c r="AV600" s="439"/>
      <c r="AW600" s="439"/>
      <c r="AX600" s="439"/>
    </row>
    <row r="601" spans="26:50" ht="14.25">
      <c r="Z601" s="439"/>
      <c r="AA601" s="439"/>
      <c r="AB601" s="439"/>
      <c r="AV601" s="439"/>
      <c r="AW601" s="439"/>
      <c r="AX601" s="439"/>
    </row>
    <row r="602" spans="26:50" ht="13.5">
      <c r="Z602" s="440"/>
      <c r="AA602" s="440"/>
      <c r="AB602" s="440"/>
      <c r="AV602" s="440"/>
      <c r="AW602" s="440"/>
      <c r="AX602" s="440"/>
    </row>
    <row r="603" spans="26:50" ht="13.5">
      <c r="Z603" s="440"/>
      <c r="AA603" s="440"/>
      <c r="AB603" s="440"/>
      <c r="AV603" s="440"/>
      <c r="AW603" s="440"/>
      <c r="AX603" s="440"/>
    </row>
    <row r="604" spans="26:50" ht="14.25">
      <c r="Z604" s="439"/>
      <c r="AA604" s="439"/>
      <c r="AB604" s="439"/>
      <c r="AV604" s="439"/>
      <c r="AW604" s="439"/>
      <c r="AX604" s="439"/>
    </row>
    <row r="605" spans="26:50" ht="14.25">
      <c r="Z605" s="439"/>
      <c r="AA605" s="439"/>
      <c r="AB605" s="439"/>
      <c r="AV605" s="439"/>
      <c r="AW605" s="439"/>
      <c r="AX605" s="439"/>
    </row>
    <row r="606" spans="26:50" ht="14.25">
      <c r="Z606" s="439"/>
      <c r="AA606" s="439"/>
      <c r="AB606" s="439"/>
      <c r="AV606" s="439"/>
      <c r="AW606" s="439"/>
      <c r="AX606" s="439"/>
    </row>
    <row r="607" spans="26:50" ht="14.25">
      <c r="Z607" s="439"/>
      <c r="AA607" s="439"/>
      <c r="AB607" s="439"/>
      <c r="AV607" s="439"/>
      <c r="AW607" s="439"/>
      <c r="AX607" s="439"/>
    </row>
    <row r="608" spans="26:50" ht="14.25">
      <c r="Z608" s="439"/>
      <c r="AA608" s="439"/>
      <c r="AB608" s="439"/>
      <c r="AV608" s="439"/>
      <c r="AW608" s="439"/>
      <c r="AX608" s="439"/>
    </row>
    <row r="609" spans="26:50" ht="14.25">
      <c r="Z609" s="439"/>
      <c r="AA609" s="439"/>
      <c r="AB609" s="439"/>
      <c r="AV609" s="439"/>
      <c r="AW609" s="439"/>
      <c r="AX609" s="439"/>
    </row>
    <row r="610" spans="26:50" ht="14.25">
      <c r="Z610" s="439"/>
      <c r="AA610" s="439"/>
      <c r="AB610" s="439"/>
      <c r="AV610" s="439"/>
      <c r="AW610" s="439"/>
      <c r="AX610" s="439"/>
    </row>
    <row r="611" spans="26:50" ht="14.25">
      <c r="Z611" s="439"/>
      <c r="AA611" s="439"/>
      <c r="AB611" s="439"/>
      <c r="AV611" s="439"/>
      <c r="AW611" s="439"/>
      <c r="AX611" s="439"/>
    </row>
    <row r="612" spans="26:50" ht="14.25">
      <c r="Z612" s="439"/>
      <c r="AA612" s="439"/>
      <c r="AB612" s="439"/>
      <c r="AV612" s="439"/>
      <c r="AW612" s="439"/>
      <c r="AX612" s="439"/>
    </row>
    <row r="613" spans="26:50" ht="13.5">
      <c r="Z613" s="440"/>
      <c r="AA613" s="440"/>
      <c r="AB613" s="440"/>
      <c r="AV613" s="440"/>
      <c r="AW613" s="440"/>
      <c r="AX613" s="440"/>
    </row>
    <row r="614" spans="26:50" ht="13.5">
      <c r="Z614" s="440"/>
      <c r="AA614" s="440"/>
      <c r="AB614" s="440"/>
      <c r="AV614" s="440"/>
      <c r="AW614" s="440"/>
      <c r="AX614" s="440"/>
    </row>
    <row r="615" spans="26:50" ht="14.25">
      <c r="Z615" s="439"/>
      <c r="AA615" s="439"/>
      <c r="AB615" s="439"/>
      <c r="AV615" s="439"/>
      <c r="AW615" s="439"/>
      <c r="AX615" s="439"/>
    </row>
    <row r="616" spans="26:50" ht="14.25">
      <c r="Z616" s="439"/>
      <c r="AA616" s="439"/>
      <c r="AB616" s="439"/>
      <c r="AV616" s="439"/>
      <c r="AW616" s="439"/>
      <c r="AX616" s="439"/>
    </row>
    <row r="617" spans="26:50" ht="14.25">
      <c r="Z617" s="439"/>
      <c r="AA617" s="439"/>
      <c r="AB617" s="439"/>
      <c r="AV617" s="439"/>
      <c r="AW617" s="439"/>
      <c r="AX617" s="439"/>
    </row>
    <row r="618" spans="26:50" ht="14.25">
      <c r="Z618" s="439"/>
      <c r="AA618" s="439"/>
      <c r="AB618" s="439"/>
      <c r="AV618" s="439"/>
      <c r="AW618" s="439"/>
      <c r="AX618" s="439"/>
    </row>
    <row r="619" spans="26:50" ht="14.25">
      <c r="Z619" s="439"/>
      <c r="AA619" s="439"/>
      <c r="AB619" s="439"/>
      <c r="AV619" s="439"/>
      <c r="AW619" s="439"/>
      <c r="AX619" s="439"/>
    </row>
    <row r="620" spans="26:50" ht="14.25">
      <c r="Z620" s="439"/>
      <c r="AA620" s="439"/>
      <c r="AB620" s="439"/>
      <c r="AV620" s="439"/>
      <c r="AW620" s="439"/>
      <c r="AX620" s="439"/>
    </row>
    <row r="621" spans="26:50" ht="14.25">
      <c r="Z621" s="439"/>
      <c r="AA621" s="439"/>
      <c r="AB621" s="439"/>
      <c r="AV621" s="439"/>
      <c r="AW621" s="439"/>
      <c r="AX621" s="439"/>
    </row>
    <row r="622" spans="26:50" ht="14.25">
      <c r="Z622" s="439"/>
      <c r="AA622" s="439"/>
      <c r="AB622" s="439"/>
      <c r="AV622" s="439"/>
      <c r="AW622" s="439"/>
      <c r="AX622" s="439"/>
    </row>
    <row r="623" spans="26:50" ht="13.5">
      <c r="Z623" s="440"/>
      <c r="AA623" s="440"/>
      <c r="AB623" s="440"/>
      <c r="AV623" s="440"/>
      <c r="AW623" s="440"/>
      <c r="AX623" s="440"/>
    </row>
    <row r="624" spans="26:50" ht="13.5">
      <c r="Z624" s="440"/>
      <c r="AA624" s="440"/>
      <c r="AB624" s="440"/>
      <c r="AV624" s="440"/>
      <c r="AW624" s="440"/>
      <c r="AX624" s="440"/>
    </row>
    <row r="625" spans="26:50" ht="14.25">
      <c r="Z625" s="439"/>
      <c r="AA625" s="439"/>
      <c r="AB625" s="439"/>
      <c r="AV625" s="439"/>
      <c r="AW625" s="439"/>
      <c r="AX625" s="439"/>
    </row>
    <row r="626" spans="26:50" ht="14.25">
      <c r="Z626" s="439"/>
      <c r="AA626" s="439"/>
      <c r="AB626" s="439"/>
      <c r="AV626" s="439"/>
      <c r="AW626" s="439"/>
      <c r="AX626" s="439"/>
    </row>
    <row r="627" spans="26:50" ht="14.25">
      <c r="Z627" s="439"/>
      <c r="AA627" s="439"/>
      <c r="AB627" s="439"/>
      <c r="AV627" s="439"/>
      <c r="AW627" s="439"/>
      <c r="AX627" s="439"/>
    </row>
    <row r="628" spans="26:50" ht="14.25">
      <c r="Z628" s="439"/>
      <c r="AA628" s="439"/>
      <c r="AB628" s="439"/>
      <c r="AV628" s="439"/>
      <c r="AW628" s="439"/>
      <c r="AX628" s="439"/>
    </row>
    <row r="629" spans="26:50" ht="14.25">
      <c r="Z629" s="439"/>
      <c r="AA629" s="439"/>
      <c r="AB629" s="439"/>
      <c r="AV629" s="439"/>
      <c r="AW629" s="439"/>
      <c r="AX629" s="439"/>
    </row>
    <row r="630" spans="26:50" ht="14.25">
      <c r="Z630" s="439"/>
      <c r="AA630" s="439"/>
      <c r="AB630" s="439"/>
      <c r="AV630" s="439"/>
      <c r="AW630" s="439"/>
      <c r="AX630" s="439"/>
    </row>
    <row r="631" spans="26:50" ht="14.25">
      <c r="Z631" s="439"/>
      <c r="AA631" s="439"/>
      <c r="AB631" s="439"/>
      <c r="AV631" s="439"/>
      <c r="AW631" s="439"/>
      <c r="AX631" s="439"/>
    </row>
    <row r="632" spans="26:50" ht="14.25">
      <c r="Z632" s="439"/>
      <c r="AA632" s="439"/>
      <c r="AB632" s="439"/>
      <c r="AV632" s="439"/>
      <c r="AW632" s="439"/>
      <c r="AX632" s="439"/>
    </row>
    <row r="633" spans="26:50" ht="14.25">
      <c r="Z633" s="439"/>
      <c r="AA633" s="439"/>
      <c r="AB633" s="439"/>
      <c r="AV633" s="439"/>
      <c r="AW633" s="439"/>
      <c r="AX633" s="439"/>
    </row>
    <row r="634" spans="26:50" ht="14.25">
      <c r="Z634" s="439"/>
      <c r="AA634" s="439"/>
      <c r="AB634" s="439"/>
      <c r="AV634" s="439"/>
      <c r="AW634" s="439"/>
      <c r="AX634" s="439"/>
    </row>
    <row r="635" spans="26:50" ht="13.5">
      <c r="Z635" s="440"/>
      <c r="AA635" s="440"/>
      <c r="AB635" s="440"/>
      <c r="AV635" s="440"/>
      <c r="AW635" s="440"/>
      <c r="AX635" s="440"/>
    </row>
    <row r="636" spans="26:50" ht="13.5">
      <c r="Z636" s="440"/>
      <c r="AA636" s="440"/>
      <c r="AB636" s="440"/>
      <c r="AV636" s="440"/>
      <c r="AW636" s="440"/>
      <c r="AX636" s="440"/>
    </row>
    <row r="637" spans="26:50" ht="14.25">
      <c r="Z637" s="439"/>
      <c r="AA637" s="439"/>
      <c r="AB637" s="439"/>
      <c r="AV637" s="439"/>
      <c r="AW637" s="439"/>
      <c r="AX637" s="439"/>
    </row>
    <row r="638" spans="26:50" ht="14.25">
      <c r="Z638" s="439"/>
      <c r="AA638" s="439"/>
      <c r="AB638" s="439"/>
      <c r="AV638" s="439"/>
      <c r="AW638" s="439"/>
      <c r="AX638" s="439"/>
    </row>
    <row r="639" spans="26:50" ht="14.25">
      <c r="Z639" s="439"/>
      <c r="AA639" s="439"/>
      <c r="AB639" s="439"/>
      <c r="AV639" s="439"/>
      <c r="AW639" s="439"/>
      <c r="AX639" s="439"/>
    </row>
    <row r="640" spans="26:50" ht="14.25">
      <c r="Z640" s="439"/>
      <c r="AA640" s="439"/>
      <c r="AB640" s="439"/>
      <c r="AV640" s="439"/>
      <c r="AW640" s="439"/>
      <c r="AX640" s="439"/>
    </row>
    <row r="641" spans="26:50" ht="14.25">
      <c r="Z641" s="439"/>
      <c r="AA641" s="439"/>
      <c r="AB641" s="439"/>
      <c r="AV641" s="439"/>
      <c r="AW641" s="439"/>
      <c r="AX641" s="439"/>
    </row>
    <row r="642" spans="26:50" ht="14.25">
      <c r="Z642" s="439"/>
      <c r="AA642" s="439"/>
      <c r="AB642" s="439"/>
      <c r="AV642" s="439"/>
      <c r="AW642" s="439"/>
      <c r="AX642" s="439"/>
    </row>
    <row r="643" spans="26:50" ht="13.5">
      <c r="Z643" s="440"/>
      <c r="AA643" s="440"/>
      <c r="AB643" s="440"/>
      <c r="AV643" s="440"/>
      <c r="AW643" s="440"/>
      <c r="AX643" s="440"/>
    </row>
    <row r="644" spans="26:50" ht="13.5">
      <c r="Z644" s="440"/>
      <c r="AA644" s="440"/>
      <c r="AB644" s="440"/>
      <c r="AV644" s="440"/>
      <c r="AW644" s="440"/>
      <c r="AX644" s="440"/>
    </row>
    <row r="645" spans="26:50" ht="14.25">
      <c r="Z645" s="439"/>
      <c r="AA645" s="439"/>
      <c r="AB645" s="439"/>
      <c r="AV645" s="439"/>
      <c r="AW645" s="439"/>
      <c r="AX645" s="439"/>
    </row>
    <row r="646" spans="26:50" ht="14.25">
      <c r="Z646" s="439"/>
      <c r="AA646" s="439"/>
      <c r="AB646" s="439"/>
      <c r="AV646" s="439"/>
      <c r="AW646" s="439"/>
      <c r="AX646" s="439"/>
    </row>
    <row r="647" spans="26:50" ht="14.25">
      <c r="Z647" s="439"/>
      <c r="AA647" s="439"/>
      <c r="AB647" s="439"/>
      <c r="AV647" s="439"/>
      <c r="AW647" s="439"/>
      <c r="AX647" s="439"/>
    </row>
    <row r="648" spans="26:50" ht="14.25">
      <c r="Z648" s="439"/>
      <c r="AA648" s="439"/>
      <c r="AB648" s="439"/>
      <c r="AV648" s="439"/>
      <c r="AW648" s="439"/>
      <c r="AX648" s="439"/>
    </row>
    <row r="649" spans="26:50" ht="14.25">
      <c r="Z649" s="439"/>
      <c r="AA649" s="439"/>
      <c r="AB649" s="439"/>
      <c r="AV649" s="439"/>
      <c r="AW649" s="439"/>
      <c r="AX649" s="439"/>
    </row>
    <row r="650" spans="26:50" ht="14.25">
      <c r="Z650" s="439"/>
      <c r="AA650" s="439"/>
      <c r="AB650" s="439"/>
      <c r="AV650" s="439"/>
      <c r="AW650" s="439"/>
      <c r="AX650" s="439"/>
    </row>
    <row r="651" spans="26:50" ht="14.25">
      <c r="Z651" s="439"/>
      <c r="AA651" s="439"/>
      <c r="AB651" s="439"/>
      <c r="AV651" s="439"/>
      <c r="AW651" s="439"/>
      <c r="AX651" s="439"/>
    </row>
    <row r="652" spans="26:50" ht="13.5">
      <c r="Z652" s="440"/>
      <c r="AA652" s="440"/>
      <c r="AB652" s="440"/>
      <c r="AV652" s="440"/>
      <c r="AW652" s="440"/>
      <c r="AX652" s="440"/>
    </row>
    <row r="653" spans="26:50" ht="13.5">
      <c r="Z653" s="440"/>
      <c r="AA653" s="440"/>
      <c r="AB653" s="440"/>
      <c r="AV653" s="440"/>
      <c r="AW653" s="440"/>
      <c r="AX653" s="440"/>
    </row>
    <row r="654" spans="26:50" ht="14.25">
      <c r="Z654" s="439"/>
      <c r="AA654" s="439"/>
      <c r="AB654" s="439"/>
      <c r="AV654" s="439"/>
      <c r="AW654" s="439"/>
      <c r="AX654" s="439"/>
    </row>
    <row r="655" spans="26:50" ht="14.25">
      <c r="Z655" s="439"/>
      <c r="AA655" s="439"/>
      <c r="AB655" s="439"/>
      <c r="AV655" s="439"/>
      <c r="AW655" s="439"/>
      <c r="AX655" s="439"/>
    </row>
    <row r="656" spans="26:50" ht="13.5">
      <c r="Z656" s="440"/>
      <c r="AA656" s="440"/>
      <c r="AB656" s="440"/>
      <c r="AV656" s="440"/>
      <c r="AW656" s="440"/>
      <c r="AX656" s="440"/>
    </row>
    <row r="657" spans="26:50" ht="13.5">
      <c r="Z657" s="440"/>
      <c r="AA657" s="440"/>
      <c r="AB657" s="440"/>
      <c r="AV657" s="440"/>
      <c r="AW657" s="440"/>
      <c r="AX657" s="440"/>
    </row>
    <row r="658" spans="26:50" ht="14.25">
      <c r="Z658" s="439"/>
      <c r="AA658" s="439"/>
      <c r="AB658" s="439"/>
      <c r="AV658" s="439"/>
      <c r="AW658" s="439"/>
      <c r="AX658" s="439"/>
    </row>
    <row r="659" spans="26:50" ht="14.25">
      <c r="Z659" s="439"/>
      <c r="AA659" s="439"/>
      <c r="AB659" s="439"/>
      <c r="AV659" s="439"/>
      <c r="AW659" s="439"/>
      <c r="AX659" s="439"/>
    </row>
    <row r="660" spans="26:50" ht="13.5">
      <c r="Z660" s="440"/>
      <c r="AA660" s="440"/>
      <c r="AB660" s="440"/>
      <c r="AV660" s="440"/>
      <c r="AW660" s="440"/>
      <c r="AX660" s="440"/>
    </row>
    <row r="661" spans="26:50" ht="13.5">
      <c r="Z661" s="440"/>
      <c r="AA661" s="440"/>
      <c r="AB661" s="440"/>
      <c r="AV661" s="440"/>
      <c r="AW661" s="440"/>
      <c r="AX661" s="440"/>
    </row>
    <row r="662" spans="26:50" ht="14.25">
      <c r="Z662" s="439"/>
      <c r="AA662" s="439"/>
      <c r="AB662" s="439"/>
      <c r="AV662" s="439"/>
      <c r="AW662" s="439"/>
      <c r="AX662" s="439"/>
    </row>
    <row r="663" spans="26:50" ht="14.25">
      <c r="Z663" s="439"/>
      <c r="AA663" s="439"/>
      <c r="AB663" s="439"/>
      <c r="AV663" s="439"/>
      <c r="AW663" s="439"/>
      <c r="AX663" s="439"/>
    </row>
    <row r="664" spans="26:50" ht="14.25">
      <c r="Z664" s="439"/>
      <c r="AA664" s="439"/>
      <c r="AB664" s="439"/>
      <c r="AV664" s="439"/>
      <c r="AW664" s="439"/>
      <c r="AX664" s="439"/>
    </row>
    <row r="665" spans="26:50" ht="14.25">
      <c r="Z665" s="450"/>
      <c r="AA665" s="450"/>
      <c r="AB665" s="450"/>
      <c r="AV665" s="450"/>
      <c r="AW665" s="450"/>
      <c r="AX665" s="450"/>
    </row>
    <row r="666" spans="26:50" ht="14.25">
      <c r="Z666" s="431"/>
      <c r="AA666" s="431"/>
      <c r="AB666" s="431"/>
      <c r="AV666" s="431"/>
      <c r="AW666" s="431"/>
      <c r="AX666" s="431"/>
    </row>
    <row r="667" spans="26:50" ht="14.25">
      <c r="Z667" s="375"/>
      <c r="AA667" s="375"/>
      <c r="AB667" s="375"/>
      <c r="AV667" s="375"/>
      <c r="AW667" s="375"/>
      <c r="AX667" s="375"/>
    </row>
    <row r="668" spans="26:50" ht="14.25">
      <c r="Z668" s="431"/>
      <c r="AA668" s="431"/>
      <c r="AB668" s="431"/>
      <c r="AV668" s="431"/>
      <c r="AW668" s="431"/>
      <c r="AX668" s="431"/>
    </row>
    <row r="669" spans="26:50" ht="14.25">
      <c r="Z669" s="450"/>
      <c r="AA669" s="450"/>
      <c r="AB669" s="450"/>
      <c r="AV669" s="450"/>
      <c r="AW669" s="450"/>
      <c r="AX669" s="450"/>
    </row>
    <row r="670" spans="26:50">
      <c r="Z670" s="451"/>
      <c r="AA670" s="451"/>
      <c r="AB670" s="451"/>
      <c r="AV670" s="451"/>
      <c r="AW670" s="451"/>
      <c r="AX670" s="451"/>
    </row>
    <row r="673" spans="26:50" ht="14.25">
      <c r="Z673" s="439"/>
      <c r="AA673" s="439"/>
      <c r="AB673" s="439"/>
      <c r="AV673" s="439"/>
      <c r="AW673" s="439"/>
      <c r="AX673" s="439"/>
    </row>
    <row r="674" spans="26:50" ht="14.25">
      <c r="Z674" s="439"/>
      <c r="AA674" s="439"/>
      <c r="AB674" s="439"/>
      <c r="AV674" s="439"/>
      <c r="AW674" s="439"/>
      <c r="AX674" s="439"/>
    </row>
    <row r="675" spans="26:50" ht="14.25">
      <c r="Z675" s="439"/>
      <c r="AA675" s="439"/>
      <c r="AB675" s="439"/>
      <c r="AV675" s="439"/>
      <c r="AW675" s="439"/>
      <c r="AX675" s="439"/>
    </row>
    <row r="676" spans="26:50" ht="14.25">
      <c r="Z676" s="439"/>
      <c r="AA676" s="439"/>
      <c r="AB676" s="439"/>
      <c r="AV676" s="439"/>
      <c r="AW676" s="439"/>
      <c r="AX676" s="439"/>
    </row>
    <row r="677" spans="26:50" ht="14.25">
      <c r="Z677" s="439"/>
      <c r="AA677" s="439"/>
      <c r="AB677" s="439"/>
      <c r="AV677" s="439"/>
      <c r="AW677" s="439"/>
      <c r="AX677" s="439"/>
    </row>
    <row r="678" spans="26:50" ht="14.25">
      <c r="Z678" s="439"/>
      <c r="AA678" s="439"/>
      <c r="AB678" s="439"/>
      <c r="AV678" s="439"/>
      <c r="AW678" s="439"/>
      <c r="AX678" s="439"/>
    </row>
    <row r="679" spans="26:50" ht="14.25">
      <c r="Z679" s="439"/>
      <c r="AA679" s="439"/>
      <c r="AB679" s="439"/>
      <c r="AV679" s="439"/>
      <c r="AW679" s="439"/>
      <c r="AX679" s="439"/>
    </row>
    <row r="680" spans="26:50" ht="14.25">
      <c r="Z680" s="439"/>
      <c r="AA680" s="439"/>
      <c r="AB680" s="439"/>
      <c r="AV680" s="439"/>
      <c r="AW680" s="439"/>
      <c r="AX680" s="439"/>
    </row>
    <row r="681" spans="26:50" ht="14.25">
      <c r="Z681" s="439"/>
      <c r="AA681" s="439"/>
      <c r="AB681" s="439"/>
      <c r="AV681" s="439"/>
      <c r="AW681" s="439"/>
      <c r="AX681" s="439"/>
    </row>
    <row r="682" spans="26:50" ht="14.25">
      <c r="Z682" s="439"/>
      <c r="AA682" s="439"/>
      <c r="AB682" s="439"/>
      <c r="AV682" s="439"/>
      <c r="AW682" s="439"/>
      <c r="AX682" s="439"/>
    </row>
    <row r="683" spans="26:50" ht="14.25">
      <c r="Z683" s="439"/>
      <c r="AA683" s="439"/>
      <c r="AB683" s="439"/>
      <c r="AV683" s="439"/>
      <c r="AW683" s="439"/>
      <c r="AX683" s="439"/>
    </row>
    <row r="684" spans="26:50" ht="14.25">
      <c r="Z684" s="439"/>
      <c r="AA684" s="439"/>
      <c r="AB684" s="439"/>
      <c r="AV684" s="439"/>
      <c r="AW684" s="439"/>
      <c r="AX684" s="439"/>
    </row>
    <row r="685" spans="26:50" ht="14.25">
      <c r="Z685" s="439"/>
      <c r="AA685" s="439"/>
      <c r="AB685" s="439"/>
      <c r="AV685" s="439"/>
      <c r="AW685" s="439"/>
      <c r="AX685" s="439"/>
    </row>
    <row r="686" spans="26:50" ht="14.25">
      <c r="Z686" s="439"/>
      <c r="AA686" s="439"/>
      <c r="AB686" s="439"/>
      <c r="AV686" s="439"/>
      <c r="AW686" s="439"/>
      <c r="AX686" s="439"/>
    </row>
    <row r="687" spans="26:50" ht="14.25">
      <c r="Z687" s="439"/>
      <c r="AA687" s="439"/>
      <c r="AB687" s="439"/>
      <c r="AV687" s="439"/>
      <c r="AW687" s="439"/>
      <c r="AX687" s="439"/>
    </row>
    <row r="688" spans="26:50" ht="14.25">
      <c r="Z688" s="439"/>
      <c r="AA688" s="439"/>
      <c r="AB688" s="439"/>
      <c r="AV688" s="439"/>
      <c r="AW688" s="439"/>
      <c r="AX688" s="439"/>
    </row>
    <row r="689" spans="26:50" ht="14.25">
      <c r="Z689" s="439"/>
      <c r="AA689" s="439"/>
      <c r="AB689" s="439"/>
      <c r="AV689" s="439"/>
      <c r="AW689" s="439"/>
      <c r="AX689" s="439"/>
    </row>
    <row r="690" spans="26:50">
      <c r="Z690" s="452"/>
      <c r="AA690" s="452"/>
      <c r="AB690" s="452"/>
      <c r="AV690" s="452"/>
      <c r="AW690" s="452"/>
      <c r="AX690" s="452"/>
    </row>
    <row r="691" spans="26:50">
      <c r="Z691" s="452"/>
      <c r="AA691" s="452"/>
      <c r="AB691" s="452"/>
      <c r="AV691" s="452"/>
      <c r="AW691" s="452"/>
      <c r="AX691" s="452"/>
    </row>
    <row r="692" spans="26:50">
      <c r="Z692" s="452"/>
      <c r="AA692" s="452"/>
      <c r="AB692" s="452"/>
      <c r="AV692" s="452"/>
      <c r="AW692" s="452"/>
      <c r="AX692" s="452"/>
    </row>
    <row r="693" spans="26:50">
      <c r="Z693" s="452"/>
      <c r="AA693" s="452"/>
      <c r="AB693" s="452"/>
      <c r="AV693" s="452"/>
      <c r="AW693" s="452"/>
      <c r="AX693" s="452"/>
    </row>
    <row r="694" spans="26:50">
      <c r="Z694" s="452"/>
      <c r="AA694" s="452"/>
      <c r="AB694" s="452"/>
      <c r="AV694" s="452"/>
      <c r="AW694" s="452"/>
      <c r="AX694" s="452"/>
    </row>
    <row r="695" spans="26:50">
      <c r="Z695" s="452"/>
      <c r="AA695" s="452"/>
      <c r="AB695" s="452"/>
      <c r="AV695" s="452"/>
      <c r="AW695" s="452"/>
      <c r="AX695" s="452"/>
    </row>
    <row r="696" spans="26:50">
      <c r="Z696" s="452"/>
      <c r="AA696" s="452"/>
      <c r="AB696" s="452"/>
      <c r="AV696" s="452"/>
      <c r="AW696" s="452"/>
      <c r="AX696" s="452"/>
    </row>
    <row r="697" spans="26:50" ht="12.75">
      <c r="Z697" s="75"/>
      <c r="AA697" s="75"/>
      <c r="AB697" s="75"/>
      <c r="AV697" s="75"/>
      <c r="AW697" s="75"/>
      <c r="AX697" s="75"/>
    </row>
    <row r="698" spans="26:50" ht="12.75">
      <c r="Z698" s="75"/>
      <c r="AA698" s="75"/>
      <c r="AB698" s="75"/>
      <c r="AV698" s="75"/>
      <c r="AW698" s="75"/>
      <c r="AX698" s="75"/>
    </row>
    <row r="699" spans="26:50" ht="12.75">
      <c r="Z699" s="75"/>
      <c r="AA699" s="75"/>
      <c r="AB699" s="75"/>
      <c r="AV699" s="75"/>
      <c r="AW699" s="75"/>
      <c r="AX699" s="75"/>
    </row>
    <row r="700" spans="26:50" ht="12.75">
      <c r="Z700" s="75"/>
      <c r="AA700" s="75"/>
      <c r="AB700" s="75"/>
      <c r="AV700" s="75"/>
      <c r="AW700" s="75"/>
      <c r="AX700" s="75"/>
    </row>
    <row r="701" spans="26:50" ht="12.75">
      <c r="Z701" s="75"/>
      <c r="AA701" s="75"/>
      <c r="AB701" s="75"/>
      <c r="AV701" s="75"/>
      <c r="AW701" s="75"/>
      <c r="AX701" s="75"/>
    </row>
    <row r="702" spans="26:50" ht="12.75">
      <c r="Z702" s="75"/>
      <c r="AA702" s="75"/>
      <c r="AB702" s="75"/>
      <c r="AV702" s="75"/>
      <c r="AW702" s="75"/>
      <c r="AX702" s="75"/>
    </row>
    <row r="703" spans="26:50" ht="12.75">
      <c r="Z703" s="75"/>
      <c r="AA703" s="75"/>
      <c r="AB703" s="75"/>
      <c r="AV703" s="75"/>
      <c r="AW703" s="75"/>
      <c r="AX703" s="75"/>
    </row>
    <row r="704" spans="26:50" ht="12.75">
      <c r="Z704" s="75"/>
      <c r="AA704" s="75"/>
      <c r="AB704" s="75"/>
      <c r="AV704" s="75"/>
      <c r="AW704" s="75"/>
      <c r="AX704" s="75"/>
    </row>
    <row r="705" spans="26:50" ht="12.75">
      <c r="Z705" s="75"/>
      <c r="AA705" s="75"/>
      <c r="AB705" s="75"/>
      <c r="AV705" s="75"/>
      <c r="AW705" s="75"/>
      <c r="AX705" s="75"/>
    </row>
    <row r="706" spans="26:50" ht="12.75">
      <c r="Z706" s="75"/>
      <c r="AA706" s="75"/>
      <c r="AB706" s="75"/>
      <c r="AV706" s="75"/>
      <c r="AW706" s="75"/>
      <c r="AX706" s="75"/>
    </row>
    <row r="707" spans="26:50" ht="12.75">
      <c r="Z707" s="75"/>
      <c r="AA707" s="75"/>
      <c r="AB707" s="75"/>
      <c r="AV707" s="75"/>
      <c r="AW707" s="75"/>
      <c r="AX707" s="75"/>
    </row>
    <row r="708" spans="26:50" ht="12.75">
      <c r="Z708" s="75"/>
      <c r="AA708" s="75"/>
      <c r="AB708" s="75"/>
      <c r="AV708" s="75"/>
      <c r="AW708" s="75"/>
      <c r="AX708" s="75"/>
    </row>
    <row r="709" spans="26:50" ht="12.75">
      <c r="Z709" s="75"/>
      <c r="AA709" s="75"/>
      <c r="AB709" s="75"/>
      <c r="AV709" s="75"/>
      <c r="AW709" s="75"/>
      <c r="AX709" s="75"/>
    </row>
    <row r="710" spans="26:50" ht="12.75">
      <c r="Z710" s="75"/>
      <c r="AA710" s="75"/>
      <c r="AB710" s="75"/>
      <c r="AV710" s="75"/>
      <c r="AW710" s="75"/>
      <c r="AX710" s="75"/>
    </row>
    <row r="711" spans="26:50" ht="12.75">
      <c r="Z711" s="75"/>
      <c r="AA711" s="75"/>
      <c r="AB711" s="75"/>
      <c r="AV711" s="75"/>
      <c r="AW711" s="75"/>
      <c r="AX711" s="75"/>
    </row>
    <row r="712" spans="26:50" ht="12.75">
      <c r="Z712" s="75"/>
      <c r="AA712" s="75"/>
      <c r="AB712" s="75"/>
      <c r="AV712" s="75"/>
      <c r="AW712" s="75"/>
      <c r="AX712" s="75"/>
    </row>
    <row r="713" spans="26:50" ht="12.75">
      <c r="Z713" s="75"/>
      <c r="AA713" s="75"/>
      <c r="AB713" s="75"/>
      <c r="AV713" s="75"/>
      <c r="AW713" s="75"/>
      <c r="AX713" s="75"/>
    </row>
    <row r="714" spans="26:50" ht="12.75">
      <c r="Z714" s="75"/>
      <c r="AA714" s="75"/>
      <c r="AB714" s="75"/>
      <c r="AV714" s="75"/>
      <c r="AW714" s="75"/>
      <c r="AX714" s="75"/>
    </row>
    <row r="715" spans="26:50" ht="12.75">
      <c r="Z715" s="75"/>
      <c r="AA715" s="75"/>
      <c r="AB715" s="75"/>
      <c r="AV715" s="75"/>
      <c r="AW715" s="75"/>
      <c r="AX715" s="75"/>
    </row>
    <row r="716" spans="26:50" ht="12.75">
      <c r="Z716" s="75"/>
      <c r="AA716" s="75"/>
      <c r="AB716" s="75"/>
      <c r="AV716" s="75"/>
      <c r="AW716" s="75"/>
      <c r="AX716" s="75"/>
    </row>
    <row r="717" spans="26:50" ht="12.75">
      <c r="Z717" s="75"/>
      <c r="AA717" s="75"/>
      <c r="AB717" s="75"/>
      <c r="AV717" s="75"/>
      <c r="AW717" s="75"/>
      <c r="AX717" s="75"/>
    </row>
    <row r="718" spans="26:50" ht="12.75">
      <c r="Z718" s="75"/>
      <c r="AA718" s="75"/>
      <c r="AB718" s="75"/>
      <c r="AV718" s="75"/>
      <c r="AW718" s="75"/>
      <c r="AX718" s="75"/>
    </row>
    <row r="719" spans="26:50" ht="12.75">
      <c r="Z719" s="75"/>
      <c r="AA719" s="75"/>
      <c r="AB719" s="75"/>
      <c r="AV719" s="75"/>
      <c r="AW719" s="75"/>
      <c r="AX719" s="75"/>
    </row>
    <row r="720" spans="26:50" ht="12.75">
      <c r="Z720" s="75"/>
      <c r="AA720" s="75"/>
      <c r="AB720" s="75"/>
      <c r="AV720" s="75"/>
      <c r="AW720" s="75"/>
      <c r="AX720" s="75"/>
    </row>
  </sheetData>
  <autoFilter ref="A1:H720"/>
  <mergeCells count="668">
    <mergeCell ref="A324:C324"/>
    <mergeCell ref="AP324:AQ324"/>
    <mergeCell ref="A325:C325"/>
    <mergeCell ref="AP325:AQ325"/>
    <mergeCell ref="A320:C320"/>
    <mergeCell ref="AP320:AQ320"/>
    <mergeCell ref="A276:C276"/>
    <mergeCell ref="AP276:AQ276"/>
    <mergeCell ref="A277:C277"/>
    <mergeCell ref="AP277:AQ277"/>
    <mergeCell ref="A278:C278"/>
    <mergeCell ref="AP278:AQ278"/>
    <mergeCell ref="A315:C315"/>
    <mergeCell ref="AP315:AQ315"/>
    <mergeCell ref="A316:C316"/>
    <mergeCell ref="AP316:AQ316"/>
    <mergeCell ref="A317:C317"/>
    <mergeCell ref="AP317:AQ317"/>
    <mergeCell ref="A318:C318"/>
    <mergeCell ref="AP318:AQ318"/>
    <mergeCell ref="A319:C319"/>
    <mergeCell ref="AP319:AQ319"/>
    <mergeCell ref="A310:C310"/>
    <mergeCell ref="AP310:AQ310"/>
    <mergeCell ref="A274:C274"/>
    <mergeCell ref="AP274:AQ274"/>
    <mergeCell ref="A275:C275"/>
    <mergeCell ref="AP275:AQ275"/>
    <mergeCell ref="A111:C111"/>
    <mergeCell ref="AP111:AQ111"/>
    <mergeCell ref="A260:C260"/>
    <mergeCell ref="AP260:AQ260"/>
    <mergeCell ref="A264:C264"/>
    <mergeCell ref="AP264:AQ264"/>
    <mergeCell ref="A266:C266"/>
    <mergeCell ref="AP266:AQ266"/>
    <mergeCell ref="A240:C240"/>
    <mergeCell ref="AP240:AQ240"/>
    <mergeCell ref="A241:C241"/>
    <mergeCell ref="AP241:AQ241"/>
    <mergeCell ref="A246:C246"/>
    <mergeCell ref="AP246:AQ246"/>
    <mergeCell ref="A250:C250"/>
    <mergeCell ref="AP250:AQ250"/>
    <mergeCell ref="A256:C256"/>
    <mergeCell ref="AP256:AQ256"/>
    <mergeCell ref="A269:C269"/>
    <mergeCell ref="AP269:AQ269"/>
    <mergeCell ref="BL5:BL8"/>
    <mergeCell ref="BN5:BN9"/>
    <mergeCell ref="BP5:BP8"/>
    <mergeCell ref="BR5:BR8"/>
    <mergeCell ref="BU5:BU8"/>
    <mergeCell ref="K5:L7"/>
    <mergeCell ref="W5:X7"/>
    <mergeCell ref="A5:C9"/>
    <mergeCell ref="S6:V7"/>
    <mergeCell ref="AJ6:AM7"/>
    <mergeCell ref="AN5:AO7"/>
    <mergeCell ref="BS5:BT7"/>
    <mergeCell ref="AP5:AQ9"/>
    <mergeCell ref="Z5:AB8"/>
    <mergeCell ref="AV5:AX8"/>
    <mergeCell ref="BG5:BK5"/>
    <mergeCell ref="Z9:AB9"/>
    <mergeCell ref="AV9:AX9"/>
    <mergeCell ref="P352:Q352"/>
    <mergeCell ref="AG352:AH352"/>
    <mergeCell ref="AZ352:BB352"/>
    <mergeCell ref="G5:G8"/>
    <mergeCell ref="H5:H8"/>
    <mergeCell ref="I5:I8"/>
    <mergeCell ref="J5:J8"/>
    <mergeCell ref="M5:M8"/>
    <mergeCell ref="P5:P8"/>
    <mergeCell ref="Q5:Q8"/>
    <mergeCell ref="Y5:Y9"/>
    <mergeCell ref="AC5:AC8"/>
    <mergeCell ref="AD6:AD8"/>
    <mergeCell ref="AE6:AE8"/>
    <mergeCell ref="AF5:AF8"/>
    <mergeCell ref="AG5:AG8"/>
    <mergeCell ref="AH5:AH8"/>
    <mergeCell ref="AU5:AU8"/>
    <mergeCell ref="N5:O5"/>
    <mergeCell ref="R5:V5"/>
    <mergeCell ref="AD5:AE5"/>
    <mergeCell ref="AI5:AM5"/>
    <mergeCell ref="AY5:BE5"/>
    <mergeCell ref="N6:O6"/>
    <mergeCell ref="A351:C351"/>
    <mergeCell ref="AP351:AQ351"/>
    <mergeCell ref="A343:C343"/>
    <mergeCell ref="AP343:AQ343"/>
    <mergeCell ref="A338:C338"/>
    <mergeCell ref="AP338:AQ338"/>
    <mergeCell ref="A339:C339"/>
    <mergeCell ref="AP339:AQ339"/>
    <mergeCell ref="A340:C340"/>
    <mergeCell ref="AP340:AQ340"/>
    <mergeCell ref="A341:C341"/>
    <mergeCell ref="AP341:AQ341"/>
    <mergeCell ref="A342:C342"/>
    <mergeCell ref="AP342:AQ342"/>
    <mergeCell ref="A347:C347"/>
    <mergeCell ref="AP347:AQ347"/>
    <mergeCell ref="A348:C348"/>
    <mergeCell ref="AP348:AQ348"/>
    <mergeCell ref="A349:C349"/>
    <mergeCell ref="AP349:AQ349"/>
    <mergeCell ref="A350:C350"/>
    <mergeCell ref="AP350:AQ350"/>
    <mergeCell ref="A337:C337"/>
    <mergeCell ref="AP337:AQ337"/>
    <mergeCell ref="A326:C326"/>
    <mergeCell ref="AP326:AQ326"/>
    <mergeCell ref="A327:C327"/>
    <mergeCell ref="AP327:AQ327"/>
    <mergeCell ref="A328:C328"/>
    <mergeCell ref="AP328:AQ328"/>
    <mergeCell ref="A329:C329"/>
    <mergeCell ref="AP329:AQ329"/>
    <mergeCell ref="A330:C330"/>
    <mergeCell ref="AP330:AQ330"/>
    <mergeCell ref="A334:C334"/>
    <mergeCell ref="AP334:AQ334"/>
    <mergeCell ref="A336:C336"/>
    <mergeCell ref="AP336:AQ336"/>
    <mergeCell ref="A331:C331"/>
    <mergeCell ref="AP331:AQ331"/>
    <mergeCell ref="A332:C332"/>
    <mergeCell ref="AP332:AQ332"/>
    <mergeCell ref="A333:C333"/>
    <mergeCell ref="AP333:AQ333"/>
    <mergeCell ref="A335:C335"/>
    <mergeCell ref="AP335:AQ335"/>
    <mergeCell ref="A311:C311"/>
    <mergeCell ref="AP311:AQ311"/>
    <mergeCell ref="A312:C312"/>
    <mergeCell ref="AP312:AQ312"/>
    <mergeCell ref="A313:C313"/>
    <mergeCell ref="AP313:AQ313"/>
    <mergeCell ref="A314:C314"/>
    <mergeCell ref="AP314:AQ314"/>
    <mergeCell ref="A305:C305"/>
    <mergeCell ref="AP305:AQ305"/>
    <mergeCell ref="A306:C306"/>
    <mergeCell ref="AP306:AQ306"/>
    <mergeCell ref="A307:C307"/>
    <mergeCell ref="AP307:AQ307"/>
    <mergeCell ref="A308:C308"/>
    <mergeCell ref="AP308:AQ308"/>
    <mergeCell ref="A309:C309"/>
    <mergeCell ref="AP309:AQ309"/>
    <mergeCell ref="A300:C300"/>
    <mergeCell ref="AP300:AQ300"/>
    <mergeCell ref="A301:C301"/>
    <mergeCell ref="AP301:AQ301"/>
    <mergeCell ref="A302:C302"/>
    <mergeCell ref="AP302:AQ302"/>
    <mergeCell ref="A303:C303"/>
    <mergeCell ref="AP303:AQ303"/>
    <mergeCell ref="A304:C304"/>
    <mergeCell ref="AP304:AQ304"/>
    <mergeCell ref="A292:C292"/>
    <mergeCell ref="AP292:AQ292"/>
    <mergeCell ref="A293:C293"/>
    <mergeCell ref="AP293:AQ293"/>
    <mergeCell ref="A294:C294"/>
    <mergeCell ref="AP294:AQ294"/>
    <mergeCell ref="A295:C295"/>
    <mergeCell ref="AP295:AQ295"/>
    <mergeCell ref="A299:C299"/>
    <mergeCell ref="AP299:AQ299"/>
    <mergeCell ref="A291:C291"/>
    <mergeCell ref="AP291:AQ291"/>
    <mergeCell ref="A279:C279"/>
    <mergeCell ref="AP279:AQ279"/>
    <mergeCell ref="A280:C280"/>
    <mergeCell ref="AP280:AQ280"/>
    <mergeCell ref="A281:C281"/>
    <mergeCell ref="AP281:AQ281"/>
    <mergeCell ref="A282:C282"/>
    <mergeCell ref="AP282:AQ282"/>
    <mergeCell ref="A283:C283"/>
    <mergeCell ref="AP283:AQ283"/>
    <mergeCell ref="A290:C290"/>
    <mergeCell ref="AP290:AQ290"/>
    <mergeCell ref="A284:C284"/>
    <mergeCell ref="AP284:AQ284"/>
    <mergeCell ref="A285:C285"/>
    <mergeCell ref="AP285:AQ285"/>
    <mergeCell ref="A286:C286"/>
    <mergeCell ref="AP286:AQ286"/>
    <mergeCell ref="A287:C287"/>
    <mergeCell ref="AP287:AQ287"/>
    <mergeCell ref="A288:C288"/>
    <mergeCell ref="AP288:AQ288"/>
    <mergeCell ref="A273:C273"/>
    <mergeCell ref="AP273:AQ273"/>
    <mergeCell ref="A261:C261"/>
    <mergeCell ref="AP261:AQ261"/>
    <mergeCell ref="A262:C262"/>
    <mergeCell ref="AP262:AQ262"/>
    <mergeCell ref="A263:C263"/>
    <mergeCell ref="AP263:AQ263"/>
    <mergeCell ref="A267:C267"/>
    <mergeCell ref="AP267:AQ267"/>
    <mergeCell ref="A268:C268"/>
    <mergeCell ref="AP268:AQ268"/>
    <mergeCell ref="A272:C272"/>
    <mergeCell ref="AP272:AQ272"/>
    <mergeCell ref="A270:C270"/>
    <mergeCell ref="AP270:AQ270"/>
    <mergeCell ref="A271:C271"/>
    <mergeCell ref="AP271:AQ271"/>
    <mergeCell ref="A254:C254"/>
    <mergeCell ref="AP254:AQ254"/>
    <mergeCell ref="A255:C255"/>
    <mergeCell ref="AP255:AQ255"/>
    <mergeCell ref="A257:C257"/>
    <mergeCell ref="AP257:AQ257"/>
    <mergeCell ref="A258:C258"/>
    <mergeCell ref="AP258:AQ258"/>
    <mergeCell ref="A259:C259"/>
    <mergeCell ref="AP259:AQ259"/>
    <mergeCell ref="A248:C248"/>
    <mergeCell ref="AP248:AQ248"/>
    <mergeCell ref="A249:C249"/>
    <mergeCell ref="AP249:AQ249"/>
    <mergeCell ref="A251:C251"/>
    <mergeCell ref="AP251:AQ251"/>
    <mergeCell ref="A252:C252"/>
    <mergeCell ref="AP252:AQ252"/>
    <mergeCell ref="A253:C253"/>
    <mergeCell ref="AP253:AQ253"/>
    <mergeCell ref="A242:C242"/>
    <mergeCell ref="AP242:AQ242"/>
    <mergeCell ref="A243:C243"/>
    <mergeCell ref="AP243:AQ243"/>
    <mergeCell ref="A244:C244"/>
    <mergeCell ref="AP244:AQ244"/>
    <mergeCell ref="A245:C245"/>
    <mergeCell ref="AP245:AQ245"/>
    <mergeCell ref="A247:C247"/>
    <mergeCell ref="AP247:AQ247"/>
    <mergeCell ref="A235:C235"/>
    <mergeCell ref="AP235:AQ235"/>
    <mergeCell ref="A236:C236"/>
    <mergeCell ref="AP236:AQ236"/>
    <mergeCell ref="A237:C237"/>
    <mergeCell ref="AP237:AQ237"/>
    <mergeCell ref="A238:C238"/>
    <mergeCell ref="AP238:AQ238"/>
    <mergeCell ref="A239:C239"/>
    <mergeCell ref="AP239:AQ239"/>
    <mergeCell ref="A230:C230"/>
    <mergeCell ref="AP230:AQ230"/>
    <mergeCell ref="A231:C231"/>
    <mergeCell ref="AP231:AQ231"/>
    <mergeCell ref="A232:C232"/>
    <mergeCell ref="AP232:AQ232"/>
    <mergeCell ref="A233:C233"/>
    <mergeCell ref="AP233:AQ233"/>
    <mergeCell ref="A234:C234"/>
    <mergeCell ref="AP234:AQ234"/>
    <mergeCell ref="A225:C225"/>
    <mergeCell ref="AP225:AQ225"/>
    <mergeCell ref="A226:C226"/>
    <mergeCell ref="AP226:AQ226"/>
    <mergeCell ref="A227:C227"/>
    <mergeCell ref="AP227:AQ227"/>
    <mergeCell ref="A228:C228"/>
    <mergeCell ref="AP228:AQ228"/>
    <mergeCell ref="A229:C229"/>
    <mergeCell ref="AP229:AQ229"/>
    <mergeCell ref="A220:C220"/>
    <mergeCell ref="AP220:AQ220"/>
    <mergeCell ref="A221:C221"/>
    <mergeCell ref="AP221:AQ221"/>
    <mergeCell ref="A222:C222"/>
    <mergeCell ref="AP222:AQ222"/>
    <mergeCell ref="A223:C223"/>
    <mergeCell ref="AP223:AQ223"/>
    <mergeCell ref="A224:C224"/>
    <mergeCell ref="AP224:AQ224"/>
    <mergeCell ref="A211:C211"/>
    <mergeCell ref="AP211:AQ211"/>
    <mergeCell ref="A212:C212"/>
    <mergeCell ref="AP212:AQ212"/>
    <mergeCell ref="A213:C213"/>
    <mergeCell ref="AP213:AQ213"/>
    <mergeCell ref="A215:C215"/>
    <mergeCell ref="AP215:AQ215"/>
    <mergeCell ref="A219:C219"/>
    <mergeCell ref="AP219:AQ219"/>
    <mergeCell ref="A214:C214"/>
    <mergeCell ref="AP214:AQ214"/>
    <mergeCell ref="A216:C216"/>
    <mergeCell ref="AP216:AQ216"/>
    <mergeCell ref="A218:C218"/>
    <mergeCell ref="AP218:AQ218"/>
    <mergeCell ref="A206:C206"/>
    <mergeCell ref="AP206:AQ206"/>
    <mergeCell ref="A207:C207"/>
    <mergeCell ref="AP207:AQ207"/>
    <mergeCell ref="A208:C208"/>
    <mergeCell ref="AP208:AQ208"/>
    <mergeCell ref="A209:C209"/>
    <mergeCell ref="AP209:AQ209"/>
    <mergeCell ref="A210:C210"/>
    <mergeCell ref="AP210:AQ210"/>
    <mergeCell ref="A201:C201"/>
    <mergeCell ref="AP201:AQ201"/>
    <mergeCell ref="A202:C202"/>
    <mergeCell ref="AP202:AQ202"/>
    <mergeCell ref="A203:C203"/>
    <mergeCell ref="AP203:AQ203"/>
    <mergeCell ref="A204:C204"/>
    <mergeCell ref="AP204:AQ204"/>
    <mergeCell ref="A205:C205"/>
    <mergeCell ref="AP205:AQ205"/>
    <mergeCell ref="A196:C196"/>
    <mergeCell ref="AP196:AQ196"/>
    <mergeCell ref="A197:C197"/>
    <mergeCell ref="AP197:AQ197"/>
    <mergeCell ref="A198:C198"/>
    <mergeCell ref="AP198:AQ198"/>
    <mergeCell ref="A199:C199"/>
    <mergeCell ref="AP199:AQ199"/>
    <mergeCell ref="A200:C200"/>
    <mergeCell ref="AP200:AQ200"/>
    <mergeCell ref="A191:C191"/>
    <mergeCell ref="AP191:AQ191"/>
    <mergeCell ref="A192:C192"/>
    <mergeCell ref="AP192:AQ192"/>
    <mergeCell ref="A193:C193"/>
    <mergeCell ref="AP193:AQ193"/>
    <mergeCell ref="A194:C194"/>
    <mergeCell ref="AP194:AQ194"/>
    <mergeCell ref="A195:C195"/>
    <mergeCell ref="AP195:AQ195"/>
    <mergeCell ref="A179:C179"/>
    <mergeCell ref="AP179:AQ179"/>
    <mergeCell ref="A180:C180"/>
    <mergeCell ref="AP180:AQ180"/>
    <mergeCell ref="A184:C184"/>
    <mergeCell ref="AP184:AQ184"/>
    <mergeCell ref="A189:C189"/>
    <mergeCell ref="AP189:AQ189"/>
    <mergeCell ref="A190:C190"/>
    <mergeCell ref="AP190:AQ190"/>
    <mergeCell ref="A185:C185"/>
    <mergeCell ref="AP185:AQ185"/>
    <mergeCell ref="A181:C181"/>
    <mergeCell ref="AP181:AQ181"/>
    <mergeCell ref="A183:C183"/>
    <mergeCell ref="AP183:AQ183"/>
    <mergeCell ref="A186:C186"/>
    <mergeCell ref="AP186:AQ186"/>
    <mergeCell ref="A188:C188"/>
    <mergeCell ref="AP188:AQ188"/>
    <mergeCell ref="A174:C174"/>
    <mergeCell ref="AP174:AQ174"/>
    <mergeCell ref="A175:C175"/>
    <mergeCell ref="AP175:AQ175"/>
    <mergeCell ref="A176:C176"/>
    <mergeCell ref="AP176:AQ176"/>
    <mergeCell ref="A177:C177"/>
    <mergeCell ref="AP177:AQ177"/>
    <mergeCell ref="A178:C178"/>
    <mergeCell ref="AP178:AQ178"/>
    <mergeCell ref="A169:C169"/>
    <mergeCell ref="AP169:AQ169"/>
    <mergeCell ref="A170:C170"/>
    <mergeCell ref="AP170:AQ170"/>
    <mergeCell ref="A171:C171"/>
    <mergeCell ref="AP171:AQ171"/>
    <mergeCell ref="A172:C172"/>
    <mergeCell ref="AP172:AQ172"/>
    <mergeCell ref="A173:C173"/>
    <mergeCell ref="AP173:AQ173"/>
    <mergeCell ref="A162:C162"/>
    <mergeCell ref="AP162:AQ162"/>
    <mergeCell ref="A163:C163"/>
    <mergeCell ref="AP163:AQ163"/>
    <mergeCell ref="A167:C167"/>
    <mergeCell ref="AP167:AQ167"/>
    <mergeCell ref="A168:C168"/>
    <mergeCell ref="AP168:AQ168"/>
    <mergeCell ref="A159:C159"/>
    <mergeCell ref="AP159:AQ159"/>
    <mergeCell ref="A161:C161"/>
    <mergeCell ref="AP161:AQ161"/>
    <mergeCell ref="A164:C164"/>
    <mergeCell ref="AP164:AQ164"/>
    <mergeCell ref="A166:C166"/>
    <mergeCell ref="AP166:AQ166"/>
    <mergeCell ref="A154:C154"/>
    <mergeCell ref="AP154:AQ154"/>
    <mergeCell ref="A155:C155"/>
    <mergeCell ref="AP155:AQ155"/>
    <mergeCell ref="A156:C156"/>
    <mergeCell ref="AP156:AQ156"/>
    <mergeCell ref="A157:C157"/>
    <mergeCell ref="AP157:AQ157"/>
    <mergeCell ref="A158:C158"/>
    <mergeCell ref="AP158:AQ158"/>
    <mergeCell ref="A149:C149"/>
    <mergeCell ref="AP149:AQ149"/>
    <mergeCell ref="A150:C150"/>
    <mergeCell ref="AP150:AQ150"/>
    <mergeCell ref="A151:C151"/>
    <mergeCell ref="AP151:AQ151"/>
    <mergeCell ref="A152:C152"/>
    <mergeCell ref="AP152:AQ152"/>
    <mergeCell ref="A153:C153"/>
    <mergeCell ref="AP153:AQ153"/>
    <mergeCell ref="A144:C144"/>
    <mergeCell ref="AP144:AQ144"/>
    <mergeCell ref="A145:C145"/>
    <mergeCell ref="AP145:AQ145"/>
    <mergeCell ref="A146:C146"/>
    <mergeCell ref="AP146:AQ146"/>
    <mergeCell ref="A147:C147"/>
    <mergeCell ref="AP147:AQ147"/>
    <mergeCell ref="A148:C148"/>
    <mergeCell ref="AP148:AQ148"/>
    <mergeCell ref="A139:C139"/>
    <mergeCell ref="AP139:AQ139"/>
    <mergeCell ref="A140:C140"/>
    <mergeCell ref="AP140:AQ140"/>
    <mergeCell ref="A141:C141"/>
    <mergeCell ref="AP141:AQ141"/>
    <mergeCell ref="A142:C142"/>
    <mergeCell ref="AP142:AQ142"/>
    <mergeCell ref="A143:C143"/>
    <mergeCell ref="AP143:AQ143"/>
    <mergeCell ref="A134:C134"/>
    <mergeCell ref="AP134:AQ134"/>
    <mergeCell ref="A135:C135"/>
    <mergeCell ref="AP135:AQ135"/>
    <mergeCell ref="A136:C136"/>
    <mergeCell ref="AP136:AQ136"/>
    <mergeCell ref="A137:C137"/>
    <mergeCell ref="AP137:AQ137"/>
    <mergeCell ref="A138:C138"/>
    <mergeCell ref="AP138:AQ138"/>
    <mergeCell ref="A130:C130"/>
    <mergeCell ref="AP130:AQ130"/>
    <mergeCell ref="A131:C131"/>
    <mergeCell ref="AP131:AQ131"/>
    <mergeCell ref="A132:C132"/>
    <mergeCell ref="AP132:AQ132"/>
    <mergeCell ref="A128:C128"/>
    <mergeCell ref="AP128:AQ128"/>
    <mergeCell ref="A133:C133"/>
    <mergeCell ref="AP133:AQ133"/>
    <mergeCell ref="A129:C129"/>
    <mergeCell ref="AP129:AQ129"/>
    <mergeCell ref="A101:C101"/>
    <mergeCell ref="AP101:AQ101"/>
    <mergeCell ref="A102:C102"/>
    <mergeCell ref="AP102:AQ102"/>
    <mergeCell ref="A103:C103"/>
    <mergeCell ref="AP103:AQ103"/>
    <mergeCell ref="A104:C104"/>
    <mergeCell ref="AP104:AQ104"/>
    <mergeCell ref="A105:C105"/>
    <mergeCell ref="AP105:AQ105"/>
    <mergeCell ref="A112:C112"/>
    <mergeCell ref="AP112:AQ112"/>
    <mergeCell ref="A114:C114"/>
    <mergeCell ref="AP114:AQ114"/>
    <mergeCell ref="A121:C121"/>
    <mergeCell ref="AP121:AQ121"/>
    <mergeCell ref="A123:C123"/>
    <mergeCell ref="AP123:AQ123"/>
    <mergeCell ref="A106:C106"/>
    <mergeCell ref="AP106:AQ106"/>
    <mergeCell ref="A107:C107"/>
    <mergeCell ref="AP107:AQ107"/>
    <mergeCell ref="A108:C108"/>
    <mergeCell ref="AP108:AQ108"/>
    <mergeCell ref="A109:C109"/>
    <mergeCell ref="AP109:AQ109"/>
    <mergeCell ref="A110:C110"/>
    <mergeCell ref="AP110:AQ110"/>
    <mergeCell ref="A93:C93"/>
    <mergeCell ref="AP93:AQ93"/>
    <mergeCell ref="A97:C97"/>
    <mergeCell ref="AP97:AQ97"/>
    <mergeCell ref="A98:C98"/>
    <mergeCell ref="AP98:AQ98"/>
    <mergeCell ref="A99:C99"/>
    <mergeCell ref="AP99:AQ99"/>
    <mergeCell ref="A100:C100"/>
    <mergeCell ref="AP100:AQ100"/>
    <mergeCell ref="A94:C94"/>
    <mergeCell ref="AP94:AQ94"/>
    <mergeCell ref="A96:C96"/>
    <mergeCell ref="AP96:AQ96"/>
    <mergeCell ref="A88:C88"/>
    <mergeCell ref="AP88:AQ88"/>
    <mergeCell ref="A89:C89"/>
    <mergeCell ref="AP89:AQ89"/>
    <mergeCell ref="A90:C90"/>
    <mergeCell ref="AP90:AQ90"/>
    <mergeCell ref="A91:C91"/>
    <mergeCell ref="AP91:AQ91"/>
    <mergeCell ref="A92:C92"/>
    <mergeCell ref="AP92:AQ92"/>
    <mergeCell ref="A83:C83"/>
    <mergeCell ref="AP83:AQ83"/>
    <mergeCell ref="A84:C84"/>
    <mergeCell ref="AP84:AQ84"/>
    <mergeCell ref="A85:C85"/>
    <mergeCell ref="AP85:AQ85"/>
    <mergeCell ref="A86:C86"/>
    <mergeCell ref="AP86:AQ86"/>
    <mergeCell ref="A87:C87"/>
    <mergeCell ref="AP87:AQ87"/>
    <mergeCell ref="A75:C75"/>
    <mergeCell ref="AP75:AQ75"/>
    <mergeCell ref="A79:C79"/>
    <mergeCell ref="AP79:AQ79"/>
    <mergeCell ref="A80:C80"/>
    <mergeCell ref="AP80:AQ80"/>
    <mergeCell ref="A81:C81"/>
    <mergeCell ref="AP81:AQ81"/>
    <mergeCell ref="A82:C82"/>
    <mergeCell ref="AP82:AQ82"/>
    <mergeCell ref="A76:C76"/>
    <mergeCell ref="AP76:AQ76"/>
    <mergeCell ref="A78:C78"/>
    <mergeCell ref="AP78:AQ78"/>
    <mergeCell ref="A70:C70"/>
    <mergeCell ref="AP70:AQ70"/>
    <mergeCell ref="A71:C71"/>
    <mergeCell ref="AP71:AQ71"/>
    <mergeCell ref="A72:C72"/>
    <mergeCell ref="AP72:AQ72"/>
    <mergeCell ref="A73:C73"/>
    <mergeCell ref="AP73:AQ73"/>
    <mergeCell ref="A74:C74"/>
    <mergeCell ref="AP74:AQ74"/>
    <mergeCell ref="A65:C65"/>
    <mergeCell ref="AP65:AQ65"/>
    <mergeCell ref="A66:C66"/>
    <mergeCell ref="AP66:AQ66"/>
    <mergeCell ref="A67:C67"/>
    <mergeCell ref="AP67:AQ67"/>
    <mergeCell ref="A68:C68"/>
    <mergeCell ref="AP68:AQ68"/>
    <mergeCell ref="A69:C69"/>
    <mergeCell ref="AP69:AQ69"/>
    <mergeCell ref="A60:C60"/>
    <mergeCell ref="AP60:AQ60"/>
    <mergeCell ref="A61:C61"/>
    <mergeCell ref="AP61:AQ61"/>
    <mergeCell ref="A62:C62"/>
    <mergeCell ref="AP62:AQ62"/>
    <mergeCell ref="A63:C63"/>
    <mergeCell ref="AP63:AQ63"/>
    <mergeCell ref="A64:C64"/>
    <mergeCell ref="AP64:AQ64"/>
    <mergeCell ref="A52:C52"/>
    <mergeCell ref="AP52:AQ52"/>
    <mergeCell ref="A53:C53"/>
    <mergeCell ref="AP53:AQ53"/>
    <mergeCell ref="A54:C54"/>
    <mergeCell ref="AP54:AQ54"/>
    <mergeCell ref="A55:C55"/>
    <mergeCell ref="AP55:AQ55"/>
    <mergeCell ref="A59:C59"/>
    <mergeCell ref="AP59:AQ59"/>
    <mergeCell ref="A44:C44"/>
    <mergeCell ref="AP44:AQ44"/>
    <mergeCell ref="A45:C45"/>
    <mergeCell ref="AP45:AQ45"/>
    <mergeCell ref="A46:C46"/>
    <mergeCell ref="AP46:AQ46"/>
    <mergeCell ref="A47:C47"/>
    <mergeCell ref="AP47:AQ47"/>
    <mergeCell ref="A48:C48"/>
    <mergeCell ref="AP48:AQ48"/>
    <mergeCell ref="A41:C41"/>
    <mergeCell ref="AP41:AQ41"/>
    <mergeCell ref="A42:C42"/>
    <mergeCell ref="AP42:AQ42"/>
    <mergeCell ref="A43:C43"/>
    <mergeCell ref="AP43:AQ43"/>
    <mergeCell ref="A38:C38"/>
    <mergeCell ref="AP38:AQ38"/>
    <mergeCell ref="A40:C40"/>
    <mergeCell ref="AP40:AQ40"/>
    <mergeCell ref="A35:C35"/>
    <mergeCell ref="AP35:AQ35"/>
    <mergeCell ref="A29:C29"/>
    <mergeCell ref="AP29:AQ29"/>
    <mergeCell ref="A31:C31"/>
    <mergeCell ref="AP31:AQ31"/>
    <mergeCell ref="A36:C36"/>
    <mergeCell ref="AP36:AQ36"/>
    <mergeCell ref="A37:C37"/>
    <mergeCell ref="AP37:AQ37"/>
    <mergeCell ref="A27:C27"/>
    <mergeCell ref="AP27:AQ27"/>
    <mergeCell ref="A28:C28"/>
    <mergeCell ref="AP28:AQ28"/>
    <mergeCell ref="A32:C32"/>
    <mergeCell ref="AP32:AQ32"/>
    <mergeCell ref="A33:C33"/>
    <mergeCell ref="AP33:AQ33"/>
    <mergeCell ref="A34:C34"/>
    <mergeCell ref="AP34:AQ34"/>
    <mergeCell ref="A21:C21"/>
    <mergeCell ref="AP21:AQ21"/>
    <mergeCell ref="A23:C23"/>
    <mergeCell ref="AP23:AQ23"/>
    <mergeCell ref="A24:C24"/>
    <mergeCell ref="AP24:AQ24"/>
    <mergeCell ref="A25:C25"/>
    <mergeCell ref="AP25:AQ25"/>
    <mergeCell ref="A26:C26"/>
    <mergeCell ref="AP26:AQ26"/>
    <mergeCell ref="A49:C49"/>
    <mergeCell ref="AP49:AQ49"/>
    <mergeCell ref="A51:C51"/>
    <mergeCell ref="AP51:AQ51"/>
    <mergeCell ref="A56:C56"/>
    <mergeCell ref="AP56:AQ56"/>
    <mergeCell ref="A58:C58"/>
    <mergeCell ref="AP58:AQ58"/>
    <mergeCell ref="A13:C13"/>
    <mergeCell ref="AP13:AQ13"/>
    <mergeCell ref="A14:C14"/>
    <mergeCell ref="AP14:AQ14"/>
    <mergeCell ref="A15:C15"/>
    <mergeCell ref="AP15:AQ15"/>
    <mergeCell ref="A16:C16"/>
    <mergeCell ref="AP16:AQ16"/>
    <mergeCell ref="A17:C17"/>
    <mergeCell ref="AP17:AQ17"/>
    <mergeCell ref="A18:C18"/>
    <mergeCell ref="AP18:AQ18"/>
    <mergeCell ref="A19:C19"/>
    <mergeCell ref="AP19:AQ19"/>
    <mergeCell ref="A20:C20"/>
    <mergeCell ref="AP20:AQ20"/>
    <mergeCell ref="A126:C126"/>
    <mergeCell ref="AP126:AQ126"/>
    <mergeCell ref="A115:C115"/>
    <mergeCell ref="AP115:AQ115"/>
    <mergeCell ref="A116:C116"/>
    <mergeCell ref="AP116:AQ116"/>
    <mergeCell ref="A117:C117"/>
    <mergeCell ref="AP117:AQ117"/>
    <mergeCell ref="A118:C118"/>
    <mergeCell ref="AP118:AQ118"/>
    <mergeCell ref="A119:C119"/>
    <mergeCell ref="AP119:AQ119"/>
    <mergeCell ref="A120:C120"/>
    <mergeCell ref="AP120:AQ120"/>
    <mergeCell ref="A124:C124"/>
    <mergeCell ref="AP124:AQ124"/>
    <mergeCell ref="A125:C125"/>
    <mergeCell ref="AP125:AQ125"/>
  </mergeCells>
  <conditionalFormatting sqref="AC10">
    <cfRule type="cellIs" dxfId="985" priority="1762" operator="greaterThan">
      <formula>6</formula>
    </cfRule>
  </conditionalFormatting>
  <conditionalFormatting sqref="G13">
    <cfRule type="containsText" dxfId="984" priority="1419" operator="containsText" text="GALERIA">
      <formula>NOT(ISERROR(SEARCH("GALERIA",G13)))</formula>
    </cfRule>
    <cfRule type="containsText" dxfId="983" priority="1423" operator="containsText" text="PA-2">
      <formula>NOT(ISERROR(SEARCH("PA-2",G13)))</formula>
    </cfRule>
    <cfRule type="containsText" dxfId="982" priority="1424" operator="containsText" text="PA-1">
      <formula>NOT(ISERROR(SEARCH("PA-1",G13)))</formula>
    </cfRule>
    <cfRule type="colorScale" priority="1425">
      <colorScale>
        <cfvo type="min"/>
        <cfvo type="percentile" val="50"/>
        <cfvo type="max"/>
        <color rgb="FFF8696B"/>
        <color rgb="FFFFEB84"/>
        <color rgb="FF63BE7B"/>
      </colorScale>
    </cfRule>
  </conditionalFormatting>
  <conditionalFormatting sqref="M13">
    <cfRule type="cellIs" dxfId="981" priority="1756" operator="greaterThan">
      <formula>6</formula>
    </cfRule>
  </conditionalFormatting>
  <conditionalFormatting sqref="M15">
    <cfRule type="cellIs" dxfId="980" priority="1748" operator="greaterThan">
      <formula>6</formula>
    </cfRule>
  </conditionalFormatting>
  <conditionalFormatting sqref="M16">
    <cfRule type="cellIs" dxfId="979" priority="1741" operator="greaterThan">
      <formula>6</formula>
    </cfRule>
  </conditionalFormatting>
  <conditionalFormatting sqref="M17">
    <cfRule type="cellIs" dxfId="978" priority="1743" operator="greaterThan">
      <formula>6</formula>
    </cfRule>
  </conditionalFormatting>
  <conditionalFormatting sqref="M18">
    <cfRule type="cellIs" dxfId="977" priority="1737" operator="greaterThan">
      <formula>6</formula>
    </cfRule>
  </conditionalFormatting>
  <conditionalFormatting sqref="M19">
    <cfRule type="cellIs" dxfId="976" priority="1739" operator="greaterThan">
      <formula>6</formula>
    </cfRule>
  </conditionalFormatting>
  <conditionalFormatting sqref="M20">
    <cfRule type="cellIs" dxfId="975" priority="1733" operator="greaterThan">
      <formula>6</formula>
    </cfRule>
  </conditionalFormatting>
  <conditionalFormatting sqref="M23">
    <cfRule type="cellIs" dxfId="974" priority="1730" operator="greaterThan">
      <formula>6</formula>
    </cfRule>
  </conditionalFormatting>
  <conditionalFormatting sqref="M24">
    <cfRule type="cellIs" dxfId="973" priority="1727" operator="greaterThan">
      <formula>6</formula>
    </cfRule>
  </conditionalFormatting>
  <conditionalFormatting sqref="M25">
    <cfRule type="cellIs" dxfId="972" priority="1729" operator="greaterThan">
      <formula>6</formula>
    </cfRule>
  </conditionalFormatting>
  <conditionalFormatting sqref="M26">
    <cfRule type="cellIs" dxfId="971" priority="1726" operator="greaterThan">
      <formula>6</formula>
    </cfRule>
  </conditionalFormatting>
  <conditionalFormatting sqref="M27">
    <cfRule type="cellIs" dxfId="970" priority="1725" operator="greaterThan">
      <formula>6</formula>
    </cfRule>
  </conditionalFormatting>
  <conditionalFormatting sqref="M28">
    <cfRule type="cellIs" dxfId="969" priority="1717" operator="greaterThan">
      <formula>6</formula>
    </cfRule>
  </conditionalFormatting>
  <conditionalFormatting sqref="M32">
    <cfRule type="cellIs" dxfId="968" priority="1719" operator="greaterThan">
      <formula>6</formula>
    </cfRule>
  </conditionalFormatting>
  <conditionalFormatting sqref="M33">
    <cfRule type="cellIs" dxfId="967" priority="1716" operator="greaterThan">
      <formula>6</formula>
    </cfRule>
  </conditionalFormatting>
  <conditionalFormatting sqref="M34">
    <cfRule type="cellIs" dxfId="966" priority="1715" operator="greaterThan">
      <formula>6</formula>
    </cfRule>
  </conditionalFormatting>
  <conditionalFormatting sqref="M45">
    <cfRule type="cellIs" dxfId="965" priority="1706" operator="greaterThan">
      <formula>6</formula>
    </cfRule>
  </conditionalFormatting>
  <conditionalFormatting sqref="M46">
    <cfRule type="cellIs" dxfId="964" priority="1708" operator="greaterThan">
      <formula>6</formula>
    </cfRule>
  </conditionalFormatting>
  <conditionalFormatting sqref="M47">
    <cfRule type="cellIs" dxfId="963" priority="1705" operator="greaterThan">
      <formula>6</formula>
    </cfRule>
  </conditionalFormatting>
  <conditionalFormatting sqref="M48">
    <cfRule type="cellIs" dxfId="962" priority="1702" operator="greaterThan">
      <formula>6</formula>
    </cfRule>
  </conditionalFormatting>
  <conditionalFormatting sqref="M351">
    <cfRule type="cellIs" dxfId="961" priority="1428" operator="greaterThan">
      <formula>6</formula>
    </cfRule>
  </conditionalFormatting>
  <conditionalFormatting sqref="G14:G15">
    <cfRule type="containsText" dxfId="960" priority="1412" operator="containsText" text="GALERIA">
      <formula>NOT(ISERROR(SEARCH("GALERIA",G14)))</formula>
    </cfRule>
    <cfRule type="containsText" dxfId="959" priority="1413" operator="containsText" text="PA-2">
      <formula>NOT(ISERROR(SEARCH("PA-2",G14)))</formula>
    </cfRule>
    <cfRule type="containsText" dxfId="958" priority="1414" operator="containsText" text="PA-1">
      <formula>NOT(ISERROR(SEARCH("PA-1",G14)))</formula>
    </cfRule>
    <cfRule type="colorScale" priority="1415">
      <colorScale>
        <cfvo type="min"/>
        <cfvo type="percentile" val="50"/>
        <cfvo type="max"/>
        <color rgb="FFF8696B"/>
        <color rgb="FFFFEB84"/>
        <color rgb="FF63BE7B"/>
      </colorScale>
    </cfRule>
  </conditionalFormatting>
  <conditionalFormatting sqref="G16:G17">
    <cfRule type="containsText" dxfId="957" priority="1408" operator="containsText" text="GALERIA">
      <formula>NOT(ISERROR(SEARCH("GALERIA",G16)))</formula>
    </cfRule>
    <cfRule type="containsText" dxfId="956" priority="1409" operator="containsText" text="PA-2">
      <formula>NOT(ISERROR(SEARCH("PA-2",G16)))</formula>
    </cfRule>
    <cfRule type="containsText" dxfId="955" priority="1410" operator="containsText" text="PA-1">
      <formula>NOT(ISERROR(SEARCH("PA-1",G16)))</formula>
    </cfRule>
    <cfRule type="colorScale" priority="1411">
      <colorScale>
        <cfvo type="min"/>
        <cfvo type="percentile" val="50"/>
        <cfvo type="max"/>
        <color rgb="FFF8696B"/>
        <color rgb="FFFFEB84"/>
        <color rgb="FF63BE7B"/>
      </colorScale>
    </cfRule>
  </conditionalFormatting>
  <conditionalFormatting sqref="G18:G19">
    <cfRule type="containsText" dxfId="954" priority="1404" operator="containsText" text="GALERIA">
      <formula>NOT(ISERROR(SEARCH("GALERIA",G18)))</formula>
    </cfRule>
    <cfRule type="containsText" dxfId="953" priority="1405" operator="containsText" text="PA-2">
      <formula>NOT(ISERROR(SEARCH("PA-2",G18)))</formula>
    </cfRule>
    <cfRule type="containsText" dxfId="952" priority="1406" operator="containsText" text="PA-1">
      <formula>NOT(ISERROR(SEARCH("PA-1",G18)))</formula>
    </cfRule>
    <cfRule type="colorScale" priority="1407">
      <colorScale>
        <cfvo type="min"/>
        <cfvo type="percentile" val="50"/>
        <cfvo type="max"/>
        <color rgb="FFF8696B"/>
        <color rgb="FFFFEB84"/>
        <color rgb="FF63BE7B"/>
      </colorScale>
    </cfRule>
  </conditionalFormatting>
  <conditionalFormatting sqref="G24:G27">
    <cfRule type="containsText" dxfId="951" priority="1388" operator="containsText" text="GALERIA">
      <formula>NOT(ISERROR(SEARCH("GALERIA",G24)))</formula>
    </cfRule>
    <cfRule type="containsText" dxfId="950" priority="1389" operator="containsText" text="PA-2">
      <formula>NOT(ISERROR(SEARCH("PA-2",G24)))</formula>
    </cfRule>
    <cfRule type="containsText" dxfId="949" priority="1390" operator="containsText" text="PA-1">
      <formula>NOT(ISERROR(SEARCH("PA-1",G24)))</formula>
    </cfRule>
    <cfRule type="colorScale" priority="1391">
      <colorScale>
        <cfvo type="min"/>
        <cfvo type="percentile" val="50"/>
        <cfvo type="max"/>
        <color rgb="FFF8696B"/>
        <color rgb="FFFFEB84"/>
        <color rgb="FF63BE7B"/>
      </colorScale>
    </cfRule>
  </conditionalFormatting>
  <conditionalFormatting sqref="G32:G37 G28 G41:G44">
    <cfRule type="containsText" dxfId="948" priority="1384" operator="containsText" text="GALERIA">
      <formula>NOT(ISERROR(SEARCH("GALERIA",G28)))</formula>
    </cfRule>
    <cfRule type="containsText" dxfId="947" priority="1385" operator="containsText" text="PA-2">
      <formula>NOT(ISERROR(SEARCH("PA-2",G28)))</formula>
    </cfRule>
    <cfRule type="containsText" dxfId="946" priority="1386" operator="containsText" text="PA-1">
      <formula>NOT(ISERROR(SEARCH("PA-1",G28)))</formula>
    </cfRule>
    <cfRule type="colorScale" priority="1387">
      <colorScale>
        <cfvo type="min"/>
        <cfvo type="percentile" val="50"/>
        <cfvo type="max"/>
        <color rgb="FFF8696B"/>
        <color rgb="FFFFEB84"/>
        <color rgb="FF63BE7B"/>
      </colorScale>
    </cfRule>
  </conditionalFormatting>
  <conditionalFormatting sqref="G45:G47">
    <cfRule type="containsText" dxfId="945" priority="1380" operator="containsText" text="GALERIA">
      <formula>NOT(ISERROR(SEARCH("GALERIA",G45)))</formula>
    </cfRule>
    <cfRule type="containsText" dxfId="944" priority="1381" operator="containsText" text="PA-2">
      <formula>NOT(ISERROR(SEARCH("PA-2",G45)))</formula>
    </cfRule>
    <cfRule type="containsText" dxfId="943" priority="1382" operator="containsText" text="PA-1">
      <formula>NOT(ISERROR(SEARCH("PA-1",G45)))</formula>
    </cfRule>
    <cfRule type="colorScale" priority="1383">
      <colorScale>
        <cfvo type="min"/>
        <cfvo type="percentile" val="50"/>
        <cfvo type="max"/>
        <color rgb="FFF8696B"/>
        <color rgb="FFFFEB84"/>
        <color rgb="FF63BE7B"/>
      </colorScale>
    </cfRule>
  </conditionalFormatting>
  <conditionalFormatting sqref="G48">
    <cfRule type="containsText" dxfId="942" priority="1368" operator="containsText" text="GALERIA">
      <formula>NOT(ISERROR(SEARCH("GALERIA",G48)))</formula>
    </cfRule>
    <cfRule type="containsText" dxfId="941" priority="1369" operator="containsText" text="PA-2">
      <formula>NOT(ISERROR(SEARCH("PA-2",G48)))</formula>
    </cfRule>
    <cfRule type="containsText" dxfId="940" priority="1370" operator="containsText" text="PA-1">
      <formula>NOT(ISERROR(SEARCH("PA-1",G48)))</formula>
    </cfRule>
    <cfRule type="colorScale" priority="1371">
      <colorScale>
        <cfvo type="min"/>
        <cfvo type="percentile" val="50"/>
        <cfvo type="max"/>
        <color rgb="FFF8696B"/>
        <color rgb="FFFFEB84"/>
        <color rgb="FF63BE7B"/>
      </colorScale>
    </cfRule>
  </conditionalFormatting>
  <conditionalFormatting sqref="M35:M37 M41:M44">
    <cfRule type="cellIs" dxfId="939" priority="1713" operator="greaterThan">
      <formula>6</formula>
    </cfRule>
  </conditionalFormatting>
  <conditionalFormatting sqref="AC11:AC12">
    <cfRule type="cellIs" dxfId="938" priority="1760" operator="greaterThan">
      <formula>6</formula>
    </cfRule>
  </conditionalFormatting>
  <conditionalFormatting sqref="G23 G20">
    <cfRule type="containsText" dxfId="937" priority="1767" operator="containsText" text="GALERIA">
      <formula>NOT(ISERROR(SEARCH("GALERIA",G20)))</formula>
    </cfRule>
    <cfRule type="containsText" dxfId="936" priority="1768" operator="containsText" text="PA-2">
      <formula>NOT(ISERROR(SEARCH("PA-2",G20)))</formula>
    </cfRule>
    <cfRule type="containsText" dxfId="935" priority="1769" operator="containsText" text="PA-1">
      <formula>NOT(ISERROR(SEARCH("PA-1",G20)))</formula>
    </cfRule>
    <cfRule type="colorScale" priority="1770">
      <colorScale>
        <cfvo type="min"/>
        <cfvo type="percentile" val="50"/>
        <cfvo type="max"/>
        <color rgb="FFF8696B"/>
        <color rgb="FFFFEB84"/>
        <color rgb="FF63BE7B"/>
      </colorScale>
    </cfRule>
  </conditionalFormatting>
  <conditionalFormatting sqref="AC22">
    <cfRule type="cellIs" dxfId="934" priority="1225" operator="greaterThan">
      <formula>6</formula>
    </cfRule>
  </conditionalFormatting>
  <conditionalFormatting sqref="M21">
    <cfRule type="cellIs" dxfId="933" priority="1226" operator="greaterThan">
      <formula>6</formula>
    </cfRule>
  </conditionalFormatting>
  <conditionalFormatting sqref="G21">
    <cfRule type="containsText" dxfId="932" priority="1227" operator="containsText" text="GALERIA">
      <formula>NOT(ISERROR(SEARCH("GALERIA",G21)))</formula>
    </cfRule>
    <cfRule type="containsText" dxfId="931" priority="1228" operator="containsText" text="PA-2">
      <formula>NOT(ISERROR(SEARCH("PA-2",G21)))</formula>
    </cfRule>
    <cfRule type="containsText" dxfId="930" priority="1229" operator="containsText" text="PA-1">
      <formula>NOT(ISERROR(SEARCH("PA-1",G21)))</formula>
    </cfRule>
    <cfRule type="colorScale" priority="1230">
      <colorScale>
        <cfvo type="min"/>
        <cfvo type="percentile" val="50"/>
        <cfvo type="max"/>
        <color rgb="FFF8696B"/>
        <color rgb="FFFFEB84"/>
        <color rgb="FF63BE7B"/>
      </colorScale>
    </cfRule>
  </conditionalFormatting>
  <conditionalFormatting sqref="AC30">
    <cfRule type="cellIs" dxfId="929" priority="1214" operator="greaterThan">
      <formula>6</formula>
    </cfRule>
  </conditionalFormatting>
  <conditionalFormatting sqref="M31">
    <cfRule type="cellIs" dxfId="928" priority="1220" operator="greaterThan">
      <formula>6</formula>
    </cfRule>
  </conditionalFormatting>
  <conditionalFormatting sqref="G31">
    <cfRule type="containsText" dxfId="927" priority="1221" operator="containsText" text="GALERIA">
      <formula>NOT(ISERROR(SEARCH("GALERIA",G31)))</formula>
    </cfRule>
    <cfRule type="containsText" dxfId="926" priority="1222" operator="containsText" text="PA-2">
      <formula>NOT(ISERROR(SEARCH("PA-2",G31)))</formula>
    </cfRule>
    <cfRule type="containsText" dxfId="925" priority="1223" operator="containsText" text="PA-1">
      <formula>NOT(ISERROR(SEARCH("PA-1",G31)))</formula>
    </cfRule>
    <cfRule type="colorScale" priority="1224">
      <colorScale>
        <cfvo type="min"/>
        <cfvo type="percentile" val="50"/>
        <cfvo type="max"/>
        <color rgb="FFF8696B"/>
        <color rgb="FFFFEB84"/>
        <color rgb="FF63BE7B"/>
      </colorScale>
    </cfRule>
  </conditionalFormatting>
  <conditionalFormatting sqref="M29">
    <cfRule type="cellIs" dxfId="924" priority="1215" operator="greaterThan">
      <formula>6</formula>
    </cfRule>
  </conditionalFormatting>
  <conditionalFormatting sqref="G29">
    <cfRule type="containsText" dxfId="923" priority="1216" operator="containsText" text="GALERIA">
      <formula>NOT(ISERROR(SEARCH("GALERIA",G29)))</formula>
    </cfRule>
    <cfRule type="containsText" dxfId="922" priority="1217" operator="containsText" text="PA-2">
      <formula>NOT(ISERROR(SEARCH("PA-2",G29)))</formula>
    </cfRule>
    <cfRule type="containsText" dxfId="921" priority="1218" operator="containsText" text="PA-1">
      <formula>NOT(ISERROR(SEARCH("PA-1",G29)))</formula>
    </cfRule>
    <cfRule type="colorScale" priority="1219">
      <colorScale>
        <cfvo type="min"/>
        <cfvo type="percentile" val="50"/>
        <cfvo type="max"/>
        <color rgb="FFF8696B"/>
        <color rgb="FFFFEB84"/>
        <color rgb="FF63BE7B"/>
      </colorScale>
    </cfRule>
  </conditionalFormatting>
  <conditionalFormatting sqref="AC39">
    <cfRule type="cellIs" dxfId="920" priority="1203" operator="greaterThan">
      <formula>6</formula>
    </cfRule>
  </conditionalFormatting>
  <conditionalFormatting sqref="M40">
    <cfRule type="cellIs" dxfId="919" priority="1209" operator="greaterThan">
      <formula>6</formula>
    </cfRule>
  </conditionalFormatting>
  <conditionalFormatting sqref="G40">
    <cfRule type="containsText" dxfId="918" priority="1210" operator="containsText" text="GALERIA">
      <formula>NOT(ISERROR(SEARCH("GALERIA",G40)))</formula>
    </cfRule>
    <cfRule type="containsText" dxfId="917" priority="1211" operator="containsText" text="PA-2">
      <formula>NOT(ISERROR(SEARCH("PA-2",G40)))</formula>
    </cfRule>
    <cfRule type="containsText" dxfId="916" priority="1212" operator="containsText" text="PA-1">
      <formula>NOT(ISERROR(SEARCH("PA-1",G40)))</formula>
    </cfRule>
    <cfRule type="colorScale" priority="1213">
      <colorScale>
        <cfvo type="min"/>
        <cfvo type="percentile" val="50"/>
        <cfvo type="max"/>
        <color rgb="FFF8696B"/>
        <color rgb="FFFFEB84"/>
        <color rgb="FF63BE7B"/>
      </colorScale>
    </cfRule>
  </conditionalFormatting>
  <conditionalFormatting sqref="M38">
    <cfRule type="cellIs" dxfId="915" priority="1204" operator="greaterThan">
      <formula>6</formula>
    </cfRule>
  </conditionalFormatting>
  <conditionalFormatting sqref="G38">
    <cfRule type="containsText" dxfId="914" priority="1205" operator="containsText" text="GALERIA">
      <formula>NOT(ISERROR(SEARCH("GALERIA",G38)))</formula>
    </cfRule>
    <cfRule type="containsText" dxfId="913" priority="1206" operator="containsText" text="PA-2">
      <formula>NOT(ISERROR(SEARCH("PA-2",G38)))</formula>
    </cfRule>
    <cfRule type="containsText" dxfId="912" priority="1207" operator="containsText" text="PA-1">
      <formula>NOT(ISERROR(SEARCH("PA-1",G38)))</formula>
    </cfRule>
    <cfRule type="colorScale" priority="1208">
      <colorScale>
        <cfvo type="min"/>
        <cfvo type="percentile" val="50"/>
        <cfvo type="max"/>
        <color rgb="FFF8696B"/>
        <color rgb="FFFFEB84"/>
        <color rgb="FF63BE7B"/>
      </colorScale>
    </cfRule>
  </conditionalFormatting>
  <conditionalFormatting sqref="AC50">
    <cfRule type="cellIs" dxfId="911" priority="1192" operator="greaterThan">
      <formula>6</formula>
    </cfRule>
  </conditionalFormatting>
  <conditionalFormatting sqref="M51">
    <cfRule type="cellIs" dxfId="910" priority="1198" operator="greaterThan">
      <formula>6</formula>
    </cfRule>
  </conditionalFormatting>
  <conditionalFormatting sqref="G51">
    <cfRule type="containsText" dxfId="909" priority="1199" operator="containsText" text="GALERIA">
      <formula>NOT(ISERROR(SEARCH("GALERIA",G51)))</formula>
    </cfRule>
    <cfRule type="containsText" dxfId="908" priority="1200" operator="containsText" text="PA-2">
      <formula>NOT(ISERROR(SEARCH("PA-2",G51)))</formula>
    </cfRule>
    <cfRule type="containsText" dxfId="907" priority="1201" operator="containsText" text="PA-1">
      <formula>NOT(ISERROR(SEARCH("PA-1",G51)))</formula>
    </cfRule>
    <cfRule type="colorScale" priority="1202">
      <colorScale>
        <cfvo type="min"/>
        <cfvo type="percentile" val="50"/>
        <cfvo type="max"/>
        <color rgb="FFF8696B"/>
        <color rgb="FFFFEB84"/>
        <color rgb="FF63BE7B"/>
      </colorScale>
    </cfRule>
  </conditionalFormatting>
  <conditionalFormatting sqref="M49">
    <cfRule type="cellIs" dxfId="906" priority="1193" operator="greaterThan">
      <formula>6</formula>
    </cfRule>
  </conditionalFormatting>
  <conditionalFormatting sqref="G49">
    <cfRule type="containsText" dxfId="905" priority="1194" operator="containsText" text="GALERIA">
      <formula>NOT(ISERROR(SEARCH("GALERIA",G49)))</formula>
    </cfRule>
    <cfRule type="containsText" dxfId="904" priority="1195" operator="containsText" text="PA-2">
      <formula>NOT(ISERROR(SEARCH("PA-2",G49)))</formula>
    </cfRule>
    <cfRule type="containsText" dxfId="903" priority="1196" operator="containsText" text="PA-1">
      <formula>NOT(ISERROR(SEARCH("PA-1",G49)))</formula>
    </cfRule>
    <cfRule type="colorScale" priority="1197">
      <colorScale>
        <cfvo type="min"/>
        <cfvo type="percentile" val="50"/>
        <cfvo type="max"/>
        <color rgb="FFF8696B"/>
        <color rgb="FFFFEB84"/>
        <color rgb="FF63BE7B"/>
      </colorScale>
    </cfRule>
  </conditionalFormatting>
  <conditionalFormatting sqref="M52">
    <cfRule type="cellIs" dxfId="902" priority="1191" operator="greaterThan">
      <formula>6</formula>
    </cfRule>
  </conditionalFormatting>
  <conditionalFormatting sqref="G52">
    <cfRule type="containsText" dxfId="901" priority="1187" operator="containsText" text="GALERIA">
      <formula>NOT(ISERROR(SEARCH("GALERIA",G52)))</formula>
    </cfRule>
    <cfRule type="containsText" dxfId="900" priority="1188" operator="containsText" text="PA-2">
      <formula>NOT(ISERROR(SEARCH("PA-2",G52)))</formula>
    </cfRule>
    <cfRule type="containsText" dxfId="899" priority="1189" operator="containsText" text="PA-1">
      <formula>NOT(ISERROR(SEARCH("PA-1",G52)))</formula>
    </cfRule>
    <cfRule type="colorScale" priority="1190">
      <colorScale>
        <cfvo type="min"/>
        <cfvo type="percentile" val="50"/>
        <cfvo type="max"/>
        <color rgb="FFF8696B"/>
        <color rgb="FFFFEB84"/>
        <color rgb="FF63BE7B"/>
      </colorScale>
    </cfRule>
  </conditionalFormatting>
  <conditionalFormatting sqref="M53">
    <cfRule type="cellIs" dxfId="898" priority="1186" operator="greaterThan">
      <formula>6</formula>
    </cfRule>
  </conditionalFormatting>
  <conditionalFormatting sqref="G53">
    <cfRule type="containsText" dxfId="897" priority="1182" operator="containsText" text="GALERIA">
      <formula>NOT(ISERROR(SEARCH("GALERIA",G53)))</formula>
    </cfRule>
    <cfRule type="containsText" dxfId="896" priority="1183" operator="containsText" text="PA-2">
      <formula>NOT(ISERROR(SEARCH("PA-2",G53)))</formula>
    </cfRule>
    <cfRule type="containsText" dxfId="895" priority="1184" operator="containsText" text="PA-1">
      <formula>NOT(ISERROR(SEARCH("PA-1",G53)))</formula>
    </cfRule>
    <cfRule type="colorScale" priority="1185">
      <colorScale>
        <cfvo type="min"/>
        <cfvo type="percentile" val="50"/>
        <cfvo type="max"/>
        <color rgb="FFF8696B"/>
        <color rgb="FFFFEB84"/>
        <color rgb="FF63BE7B"/>
      </colorScale>
    </cfRule>
  </conditionalFormatting>
  <conditionalFormatting sqref="M54">
    <cfRule type="cellIs" dxfId="894" priority="1181" operator="greaterThan">
      <formula>6</formula>
    </cfRule>
  </conditionalFormatting>
  <conditionalFormatting sqref="G54">
    <cfRule type="containsText" dxfId="893" priority="1177" operator="containsText" text="GALERIA">
      <formula>NOT(ISERROR(SEARCH("GALERIA",G54)))</formula>
    </cfRule>
    <cfRule type="containsText" dxfId="892" priority="1178" operator="containsText" text="PA-2">
      <formula>NOT(ISERROR(SEARCH("PA-2",G54)))</formula>
    </cfRule>
    <cfRule type="containsText" dxfId="891" priority="1179" operator="containsText" text="PA-1">
      <formula>NOT(ISERROR(SEARCH("PA-1",G54)))</formula>
    </cfRule>
    <cfRule type="colorScale" priority="1180">
      <colorScale>
        <cfvo type="min"/>
        <cfvo type="percentile" val="50"/>
        <cfvo type="max"/>
        <color rgb="FFF8696B"/>
        <color rgb="FFFFEB84"/>
        <color rgb="FF63BE7B"/>
      </colorScale>
    </cfRule>
  </conditionalFormatting>
  <conditionalFormatting sqref="M55">
    <cfRule type="cellIs" dxfId="890" priority="1176" operator="greaterThan">
      <formula>6</formula>
    </cfRule>
  </conditionalFormatting>
  <conditionalFormatting sqref="G55">
    <cfRule type="containsText" dxfId="889" priority="1172" operator="containsText" text="GALERIA">
      <formula>NOT(ISERROR(SEARCH("GALERIA",G55)))</formula>
    </cfRule>
    <cfRule type="containsText" dxfId="888" priority="1173" operator="containsText" text="PA-2">
      <formula>NOT(ISERROR(SEARCH("PA-2",G55)))</formula>
    </cfRule>
    <cfRule type="containsText" dxfId="887" priority="1174" operator="containsText" text="PA-1">
      <formula>NOT(ISERROR(SEARCH("PA-1",G55)))</formula>
    </cfRule>
    <cfRule type="colorScale" priority="1175">
      <colorScale>
        <cfvo type="min"/>
        <cfvo type="percentile" val="50"/>
        <cfvo type="max"/>
        <color rgb="FFF8696B"/>
        <color rgb="FFFFEB84"/>
        <color rgb="FF63BE7B"/>
      </colorScale>
    </cfRule>
  </conditionalFormatting>
  <conditionalFormatting sqref="M59">
    <cfRule type="cellIs" dxfId="886" priority="1171" operator="greaterThan">
      <formula>6</formula>
    </cfRule>
  </conditionalFormatting>
  <conditionalFormatting sqref="G59">
    <cfRule type="containsText" dxfId="885" priority="1167" operator="containsText" text="GALERIA">
      <formula>NOT(ISERROR(SEARCH("GALERIA",G59)))</formula>
    </cfRule>
    <cfRule type="containsText" dxfId="884" priority="1168" operator="containsText" text="PA-2">
      <formula>NOT(ISERROR(SEARCH("PA-2",G59)))</formula>
    </cfRule>
    <cfRule type="containsText" dxfId="883" priority="1169" operator="containsText" text="PA-1">
      <formula>NOT(ISERROR(SEARCH("PA-1",G59)))</formula>
    </cfRule>
    <cfRule type="colorScale" priority="1170">
      <colorScale>
        <cfvo type="min"/>
        <cfvo type="percentile" val="50"/>
        <cfvo type="max"/>
        <color rgb="FFF8696B"/>
        <color rgb="FFFFEB84"/>
        <color rgb="FF63BE7B"/>
      </colorScale>
    </cfRule>
  </conditionalFormatting>
  <conditionalFormatting sqref="AC57">
    <cfRule type="cellIs" dxfId="882" priority="1156" operator="greaterThan">
      <formula>6</formula>
    </cfRule>
  </conditionalFormatting>
  <conditionalFormatting sqref="M58">
    <cfRule type="cellIs" dxfId="881" priority="1162" operator="greaterThan">
      <formula>6</formula>
    </cfRule>
  </conditionalFormatting>
  <conditionalFormatting sqref="G58">
    <cfRule type="containsText" dxfId="880" priority="1163" operator="containsText" text="GALERIA">
      <formula>NOT(ISERROR(SEARCH("GALERIA",G58)))</formula>
    </cfRule>
    <cfRule type="containsText" dxfId="879" priority="1164" operator="containsText" text="PA-2">
      <formula>NOT(ISERROR(SEARCH("PA-2",G58)))</formula>
    </cfRule>
    <cfRule type="containsText" dxfId="878" priority="1165" operator="containsText" text="PA-1">
      <formula>NOT(ISERROR(SEARCH("PA-1",G58)))</formula>
    </cfRule>
    <cfRule type="colorScale" priority="1166">
      <colorScale>
        <cfvo type="min"/>
        <cfvo type="percentile" val="50"/>
        <cfvo type="max"/>
        <color rgb="FFF8696B"/>
        <color rgb="FFFFEB84"/>
        <color rgb="FF63BE7B"/>
      </colorScale>
    </cfRule>
  </conditionalFormatting>
  <conditionalFormatting sqref="M56">
    <cfRule type="cellIs" dxfId="877" priority="1157" operator="greaterThan">
      <formula>6</formula>
    </cfRule>
  </conditionalFormatting>
  <conditionalFormatting sqref="G56">
    <cfRule type="containsText" dxfId="876" priority="1158" operator="containsText" text="GALERIA">
      <formula>NOT(ISERROR(SEARCH("GALERIA",G56)))</formula>
    </cfRule>
    <cfRule type="containsText" dxfId="875" priority="1159" operator="containsText" text="PA-2">
      <formula>NOT(ISERROR(SEARCH("PA-2",G56)))</formula>
    </cfRule>
    <cfRule type="containsText" dxfId="874" priority="1160" operator="containsText" text="PA-1">
      <formula>NOT(ISERROR(SEARCH("PA-1",G56)))</formula>
    </cfRule>
    <cfRule type="colorScale" priority="1161">
      <colorScale>
        <cfvo type="min"/>
        <cfvo type="percentile" val="50"/>
        <cfvo type="max"/>
        <color rgb="FFF8696B"/>
        <color rgb="FFFFEB84"/>
        <color rgb="FF63BE7B"/>
      </colorScale>
    </cfRule>
  </conditionalFormatting>
  <conditionalFormatting sqref="M60">
    <cfRule type="cellIs" dxfId="873" priority="1155" operator="greaterThan">
      <formula>6</formula>
    </cfRule>
  </conditionalFormatting>
  <conditionalFormatting sqref="G60">
    <cfRule type="containsText" dxfId="872" priority="1151" operator="containsText" text="GALERIA">
      <formula>NOT(ISERROR(SEARCH("GALERIA",G60)))</formula>
    </cfRule>
    <cfRule type="containsText" dxfId="871" priority="1152" operator="containsText" text="PA-2">
      <formula>NOT(ISERROR(SEARCH("PA-2",G60)))</formula>
    </cfRule>
    <cfRule type="containsText" dxfId="870" priority="1153" operator="containsText" text="PA-1">
      <formula>NOT(ISERROR(SEARCH("PA-1",G60)))</formula>
    </cfRule>
    <cfRule type="colorScale" priority="1154">
      <colorScale>
        <cfvo type="min"/>
        <cfvo type="percentile" val="50"/>
        <cfvo type="max"/>
        <color rgb="FFF8696B"/>
        <color rgb="FFFFEB84"/>
        <color rgb="FF63BE7B"/>
      </colorScale>
    </cfRule>
  </conditionalFormatting>
  <conditionalFormatting sqref="M61">
    <cfRule type="cellIs" dxfId="869" priority="1150" operator="greaterThan">
      <formula>6</formula>
    </cfRule>
  </conditionalFormatting>
  <conditionalFormatting sqref="G61">
    <cfRule type="containsText" dxfId="868" priority="1146" operator="containsText" text="GALERIA">
      <formula>NOT(ISERROR(SEARCH("GALERIA",G61)))</formula>
    </cfRule>
    <cfRule type="containsText" dxfId="867" priority="1147" operator="containsText" text="PA-2">
      <formula>NOT(ISERROR(SEARCH("PA-2",G61)))</formula>
    </cfRule>
    <cfRule type="containsText" dxfId="866" priority="1148" operator="containsText" text="PA-1">
      <formula>NOT(ISERROR(SEARCH("PA-1",G61)))</formula>
    </cfRule>
    <cfRule type="colorScale" priority="1149">
      <colorScale>
        <cfvo type="min"/>
        <cfvo type="percentile" val="50"/>
        <cfvo type="max"/>
        <color rgb="FFF8696B"/>
        <color rgb="FFFFEB84"/>
        <color rgb="FF63BE7B"/>
      </colorScale>
    </cfRule>
  </conditionalFormatting>
  <conditionalFormatting sqref="M62">
    <cfRule type="cellIs" dxfId="865" priority="1145" operator="greaterThan">
      <formula>6</formula>
    </cfRule>
  </conditionalFormatting>
  <conditionalFormatting sqref="G62">
    <cfRule type="containsText" dxfId="864" priority="1141" operator="containsText" text="GALERIA">
      <formula>NOT(ISERROR(SEARCH("GALERIA",G62)))</formula>
    </cfRule>
    <cfRule type="containsText" dxfId="863" priority="1142" operator="containsText" text="PA-2">
      <formula>NOT(ISERROR(SEARCH("PA-2",G62)))</formula>
    </cfRule>
    <cfRule type="containsText" dxfId="862" priority="1143" operator="containsText" text="PA-1">
      <formula>NOT(ISERROR(SEARCH("PA-1",G62)))</formula>
    </cfRule>
    <cfRule type="colorScale" priority="1144">
      <colorScale>
        <cfvo type="min"/>
        <cfvo type="percentile" val="50"/>
        <cfvo type="max"/>
        <color rgb="FFF8696B"/>
        <color rgb="FFFFEB84"/>
        <color rgb="FF63BE7B"/>
      </colorScale>
    </cfRule>
  </conditionalFormatting>
  <conditionalFormatting sqref="M63">
    <cfRule type="cellIs" dxfId="861" priority="1140" operator="greaterThan">
      <formula>6</formula>
    </cfRule>
  </conditionalFormatting>
  <conditionalFormatting sqref="G63">
    <cfRule type="containsText" dxfId="860" priority="1136" operator="containsText" text="GALERIA">
      <formula>NOT(ISERROR(SEARCH("GALERIA",G63)))</formula>
    </cfRule>
    <cfRule type="containsText" dxfId="859" priority="1137" operator="containsText" text="PA-2">
      <formula>NOT(ISERROR(SEARCH("PA-2",G63)))</formula>
    </cfRule>
    <cfRule type="containsText" dxfId="858" priority="1138" operator="containsText" text="PA-1">
      <formula>NOT(ISERROR(SEARCH("PA-1",G63)))</formula>
    </cfRule>
    <cfRule type="colorScale" priority="1139">
      <colorScale>
        <cfvo type="min"/>
        <cfvo type="percentile" val="50"/>
        <cfvo type="max"/>
        <color rgb="FFF8696B"/>
        <color rgb="FFFFEB84"/>
        <color rgb="FF63BE7B"/>
      </colorScale>
    </cfRule>
  </conditionalFormatting>
  <conditionalFormatting sqref="AC95">
    <cfRule type="cellIs" dxfId="857" priority="964" operator="greaterThan">
      <formula>6</formula>
    </cfRule>
  </conditionalFormatting>
  <conditionalFormatting sqref="M64">
    <cfRule type="cellIs" dxfId="856" priority="1135" operator="greaterThan">
      <formula>6</formula>
    </cfRule>
  </conditionalFormatting>
  <conditionalFormatting sqref="G64">
    <cfRule type="containsText" dxfId="855" priority="1131" operator="containsText" text="GALERIA">
      <formula>NOT(ISERROR(SEARCH("GALERIA",G64)))</formula>
    </cfRule>
    <cfRule type="containsText" dxfId="854" priority="1132" operator="containsText" text="PA-2">
      <formula>NOT(ISERROR(SEARCH("PA-2",G64)))</formula>
    </cfRule>
    <cfRule type="containsText" dxfId="853" priority="1133" operator="containsText" text="PA-1">
      <formula>NOT(ISERROR(SEARCH("PA-1",G64)))</formula>
    </cfRule>
    <cfRule type="colorScale" priority="1134">
      <colorScale>
        <cfvo type="min"/>
        <cfvo type="percentile" val="50"/>
        <cfvo type="max"/>
        <color rgb="FFF8696B"/>
        <color rgb="FFFFEB84"/>
        <color rgb="FF63BE7B"/>
      </colorScale>
    </cfRule>
  </conditionalFormatting>
  <conditionalFormatting sqref="M65">
    <cfRule type="cellIs" dxfId="852" priority="1130" operator="greaterThan">
      <formula>6</formula>
    </cfRule>
  </conditionalFormatting>
  <conditionalFormatting sqref="G65">
    <cfRule type="containsText" dxfId="851" priority="1126" operator="containsText" text="GALERIA">
      <formula>NOT(ISERROR(SEARCH("GALERIA",G65)))</formula>
    </cfRule>
    <cfRule type="containsText" dxfId="850" priority="1127" operator="containsText" text="PA-2">
      <formula>NOT(ISERROR(SEARCH("PA-2",G65)))</formula>
    </cfRule>
    <cfRule type="containsText" dxfId="849" priority="1128" operator="containsText" text="PA-1">
      <formula>NOT(ISERROR(SEARCH("PA-1",G65)))</formula>
    </cfRule>
    <cfRule type="colorScale" priority="1129">
      <colorScale>
        <cfvo type="min"/>
        <cfvo type="percentile" val="50"/>
        <cfvo type="max"/>
        <color rgb="FFF8696B"/>
        <color rgb="FFFFEB84"/>
        <color rgb="FF63BE7B"/>
      </colorScale>
    </cfRule>
  </conditionalFormatting>
  <conditionalFormatting sqref="M66">
    <cfRule type="cellIs" dxfId="848" priority="1125" operator="greaterThan">
      <formula>6</formula>
    </cfRule>
  </conditionalFormatting>
  <conditionalFormatting sqref="G66">
    <cfRule type="containsText" dxfId="847" priority="1121" operator="containsText" text="GALERIA">
      <formula>NOT(ISERROR(SEARCH("GALERIA",G66)))</formula>
    </cfRule>
    <cfRule type="containsText" dxfId="846" priority="1122" operator="containsText" text="PA-2">
      <formula>NOT(ISERROR(SEARCH("PA-2",G66)))</formula>
    </cfRule>
    <cfRule type="containsText" dxfId="845" priority="1123" operator="containsText" text="PA-1">
      <formula>NOT(ISERROR(SEARCH("PA-1",G66)))</formula>
    </cfRule>
    <cfRule type="colorScale" priority="1124">
      <colorScale>
        <cfvo type="min"/>
        <cfvo type="percentile" val="50"/>
        <cfvo type="max"/>
        <color rgb="FFF8696B"/>
        <color rgb="FFFFEB84"/>
        <color rgb="FF63BE7B"/>
      </colorScale>
    </cfRule>
  </conditionalFormatting>
  <conditionalFormatting sqref="M67">
    <cfRule type="cellIs" dxfId="844" priority="1120" operator="greaterThan">
      <formula>6</formula>
    </cfRule>
  </conditionalFormatting>
  <conditionalFormatting sqref="G67">
    <cfRule type="containsText" dxfId="843" priority="1116" operator="containsText" text="GALERIA">
      <formula>NOT(ISERROR(SEARCH("GALERIA",G67)))</formula>
    </cfRule>
    <cfRule type="containsText" dxfId="842" priority="1117" operator="containsText" text="PA-2">
      <formula>NOT(ISERROR(SEARCH("PA-2",G67)))</formula>
    </cfRule>
    <cfRule type="containsText" dxfId="841" priority="1118" operator="containsText" text="PA-1">
      <formula>NOT(ISERROR(SEARCH("PA-1",G67)))</formula>
    </cfRule>
    <cfRule type="colorScale" priority="1119">
      <colorScale>
        <cfvo type="min"/>
        <cfvo type="percentile" val="50"/>
        <cfvo type="max"/>
        <color rgb="FFF8696B"/>
        <color rgb="FFFFEB84"/>
        <color rgb="FF63BE7B"/>
      </colorScale>
    </cfRule>
  </conditionalFormatting>
  <conditionalFormatting sqref="M68">
    <cfRule type="cellIs" dxfId="840" priority="1115" operator="greaterThan">
      <formula>6</formula>
    </cfRule>
  </conditionalFormatting>
  <conditionalFormatting sqref="G68">
    <cfRule type="containsText" dxfId="839" priority="1111" operator="containsText" text="GALERIA">
      <formula>NOT(ISERROR(SEARCH("GALERIA",G68)))</formula>
    </cfRule>
    <cfRule type="containsText" dxfId="838" priority="1112" operator="containsText" text="PA-2">
      <formula>NOT(ISERROR(SEARCH("PA-2",G68)))</formula>
    </cfRule>
    <cfRule type="containsText" dxfId="837" priority="1113" operator="containsText" text="PA-1">
      <formula>NOT(ISERROR(SEARCH("PA-1",G68)))</formula>
    </cfRule>
    <cfRule type="colorScale" priority="1114">
      <colorScale>
        <cfvo type="min"/>
        <cfvo type="percentile" val="50"/>
        <cfvo type="max"/>
        <color rgb="FFF8696B"/>
        <color rgb="FFFFEB84"/>
        <color rgb="FF63BE7B"/>
      </colorScale>
    </cfRule>
  </conditionalFormatting>
  <conditionalFormatting sqref="M69">
    <cfRule type="cellIs" dxfId="836" priority="1110" operator="greaterThan">
      <formula>6</formula>
    </cfRule>
  </conditionalFormatting>
  <conditionalFormatting sqref="G69">
    <cfRule type="containsText" dxfId="835" priority="1106" operator="containsText" text="GALERIA">
      <formula>NOT(ISERROR(SEARCH("GALERIA",G69)))</formula>
    </cfRule>
    <cfRule type="containsText" dxfId="834" priority="1107" operator="containsText" text="PA-2">
      <formula>NOT(ISERROR(SEARCH("PA-2",G69)))</formula>
    </cfRule>
    <cfRule type="containsText" dxfId="833" priority="1108" operator="containsText" text="PA-1">
      <formula>NOT(ISERROR(SEARCH("PA-1",G69)))</formula>
    </cfRule>
    <cfRule type="colorScale" priority="1109">
      <colorScale>
        <cfvo type="min"/>
        <cfvo type="percentile" val="50"/>
        <cfvo type="max"/>
        <color rgb="FFF8696B"/>
        <color rgb="FFFFEB84"/>
        <color rgb="FF63BE7B"/>
      </colorScale>
    </cfRule>
  </conditionalFormatting>
  <conditionalFormatting sqref="M70">
    <cfRule type="cellIs" dxfId="832" priority="1105" operator="greaterThan">
      <formula>6</formula>
    </cfRule>
  </conditionalFormatting>
  <conditionalFormatting sqref="G70">
    <cfRule type="containsText" dxfId="831" priority="1101" operator="containsText" text="GALERIA">
      <formula>NOT(ISERROR(SEARCH("GALERIA",G70)))</formula>
    </cfRule>
    <cfRule type="containsText" dxfId="830" priority="1102" operator="containsText" text="PA-2">
      <formula>NOT(ISERROR(SEARCH("PA-2",G70)))</formula>
    </cfRule>
    <cfRule type="containsText" dxfId="829" priority="1103" operator="containsText" text="PA-1">
      <formula>NOT(ISERROR(SEARCH("PA-1",G70)))</formula>
    </cfRule>
    <cfRule type="colorScale" priority="1104">
      <colorScale>
        <cfvo type="min"/>
        <cfvo type="percentile" val="50"/>
        <cfvo type="max"/>
        <color rgb="FFF8696B"/>
        <color rgb="FFFFEB84"/>
        <color rgb="FF63BE7B"/>
      </colorScale>
    </cfRule>
  </conditionalFormatting>
  <conditionalFormatting sqref="M71">
    <cfRule type="cellIs" dxfId="828" priority="1100" operator="greaterThan">
      <formula>6</formula>
    </cfRule>
  </conditionalFormatting>
  <conditionalFormatting sqref="G71">
    <cfRule type="containsText" dxfId="827" priority="1096" operator="containsText" text="GALERIA">
      <formula>NOT(ISERROR(SEARCH("GALERIA",G71)))</formula>
    </cfRule>
    <cfRule type="containsText" dxfId="826" priority="1097" operator="containsText" text="PA-2">
      <formula>NOT(ISERROR(SEARCH("PA-2",G71)))</formula>
    </cfRule>
    <cfRule type="containsText" dxfId="825" priority="1098" operator="containsText" text="PA-1">
      <formula>NOT(ISERROR(SEARCH("PA-1",G71)))</formula>
    </cfRule>
    <cfRule type="colorScale" priority="1099">
      <colorScale>
        <cfvo type="min"/>
        <cfvo type="percentile" val="50"/>
        <cfvo type="max"/>
        <color rgb="FFF8696B"/>
        <color rgb="FFFFEB84"/>
        <color rgb="FF63BE7B"/>
      </colorScale>
    </cfRule>
  </conditionalFormatting>
  <conditionalFormatting sqref="M72">
    <cfRule type="cellIs" dxfId="824" priority="1095" operator="greaterThan">
      <formula>6</formula>
    </cfRule>
  </conditionalFormatting>
  <conditionalFormatting sqref="G72">
    <cfRule type="containsText" dxfId="823" priority="1091" operator="containsText" text="GALERIA">
      <formula>NOT(ISERROR(SEARCH("GALERIA",G72)))</formula>
    </cfRule>
    <cfRule type="containsText" dxfId="822" priority="1092" operator="containsText" text="PA-2">
      <formula>NOT(ISERROR(SEARCH("PA-2",G72)))</formula>
    </cfRule>
    <cfRule type="containsText" dxfId="821" priority="1093" operator="containsText" text="PA-1">
      <formula>NOT(ISERROR(SEARCH("PA-1",G72)))</formula>
    </cfRule>
    <cfRule type="colorScale" priority="1094">
      <colorScale>
        <cfvo type="min"/>
        <cfvo type="percentile" val="50"/>
        <cfvo type="max"/>
        <color rgb="FFF8696B"/>
        <color rgb="FFFFEB84"/>
        <color rgb="FF63BE7B"/>
      </colorScale>
    </cfRule>
  </conditionalFormatting>
  <conditionalFormatting sqref="M73">
    <cfRule type="cellIs" dxfId="820" priority="1090" operator="greaterThan">
      <formula>6</formula>
    </cfRule>
  </conditionalFormatting>
  <conditionalFormatting sqref="G73">
    <cfRule type="containsText" dxfId="819" priority="1086" operator="containsText" text="GALERIA">
      <formula>NOT(ISERROR(SEARCH("GALERIA",G73)))</formula>
    </cfRule>
    <cfRule type="containsText" dxfId="818" priority="1087" operator="containsText" text="PA-2">
      <formula>NOT(ISERROR(SEARCH("PA-2",G73)))</formula>
    </cfRule>
    <cfRule type="containsText" dxfId="817" priority="1088" operator="containsText" text="PA-1">
      <formula>NOT(ISERROR(SEARCH("PA-1",G73)))</formula>
    </cfRule>
    <cfRule type="colorScale" priority="1089">
      <colorScale>
        <cfvo type="min"/>
        <cfvo type="percentile" val="50"/>
        <cfvo type="max"/>
        <color rgb="FFF8696B"/>
        <color rgb="FFFFEB84"/>
        <color rgb="FF63BE7B"/>
      </colorScale>
    </cfRule>
  </conditionalFormatting>
  <conditionalFormatting sqref="M74">
    <cfRule type="cellIs" dxfId="816" priority="1085" operator="greaterThan">
      <formula>6</formula>
    </cfRule>
  </conditionalFormatting>
  <conditionalFormatting sqref="G74">
    <cfRule type="containsText" dxfId="815" priority="1081" operator="containsText" text="GALERIA">
      <formula>NOT(ISERROR(SEARCH("GALERIA",G74)))</formula>
    </cfRule>
    <cfRule type="containsText" dxfId="814" priority="1082" operator="containsText" text="PA-2">
      <formula>NOT(ISERROR(SEARCH("PA-2",G74)))</formula>
    </cfRule>
    <cfRule type="containsText" dxfId="813" priority="1083" operator="containsText" text="PA-1">
      <formula>NOT(ISERROR(SEARCH("PA-1",G74)))</formula>
    </cfRule>
    <cfRule type="colorScale" priority="1084">
      <colorScale>
        <cfvo type="min"/>
        <cfvo type="percentile" val="50"/>
        <cfvo type="max"/>
        <color rgb="FFF8696B"/>
        <color rgb="FFFFEB84"/>
        <color rgb="FF63BE7B"/>
      </colorScale>
    </cfRule>
  </conditionalFormatting>
  <conditionalFormatting sqref="M75">
    <cfRule type="cellIs" dxfId="812" priority="1080" operator="greaterThan">
      <formula>6</formula>
    </cfRule>
  </conditionalFormatting>
  <conditionalFormatting sqref="G75">
    <cfRule type="containsText" dxfId="811" priority="1076" operator="containsText" text="GALERIA">
      <formula>NOT(ISERROR(SEARCH("GALERIA",G75)))</formula>
    </cfRule>
    <cfRule type="containsText" dxfId="810" priority="1077" operator="containsText" text="PA-2">
      <formula>NOT(ISERROR(SEARCH("PA-2",G75)))</formula>
    </cfRule>
    <cfRule type="containsText" dxfId="809" priority="1078" operator="containsText" text="PA-1">
      <formula>NOT(ISERROR(SEARCH("PA-1",G75)))</formula>
    </cfRule>
    <cfRule type="colorScale" priority="1079">
      <colorScale>
        <cfvo type="min"/>
        <cfvo type="percentile" val="50"/>
        <cfvo type="max"/>
        <color rgb="FFF8696B"/>
        <color rgb="FFFFEB84"/>
        <color rgb="FF63BE7B"/>
      </colorScale>
    </cfRule>
  </conditionalFormatting>
  <conditionalFormatting sqref="AC77">
    <cfRule type="cellIs" dxfId="808" priority="1060" operator="greaterThan">
      <formula>6</formula>
    </cfRule>
  </conditionalFormatting>
  <conditionalFormatting sqref="M78">
    <cfRule type="cellIs" dxfId="807" priority="1066" operator="greaterThan">
      <formula>6</formula>
    </cfRule>
  </conditionalFormatting>
  <conditionalFormatting sqref="G78">
    <cfRule type="containsText" dxfId="806" priority="1067" operator="containsText" text="GALERIA">
      <formula>NOT(ISERROR(SEARCH("GALERIA",G78)))</formula>
    </cfRule>
    <cfRule type="containsText" dxfId="805" priority="1068" operator="containsText" text="PA-2">
      <formula>NOT(ISERROR(SEARCH("PA-2",G78)))</formula>
    </cfRule>
    <cfRule type="containsText" dxfId="804" priority="1069" operator="containsText" text="PA-1">
      <formula>NOT(ISERROR(SEARCH("PA-1",G78)))</formula>
    </cfRule>
    <cfRule type="colorScale" priority="1070">
      <colorScale>
        <cfvo type="min"/>
        <cfvo type="percentile" val="50"/>
        <cfvo type="max"/>
        <color rgb="FFF8696B"/>
        <color rgb="FFFFEB84"/>
        <color rgb="FF63BE7B"/>
      </colorScale>
    </cfRule>
  </conditionalFormatting>
  <conditionalFormatting sqref="M76">
    <cfRule type="cellIs" dxfId="803" priority="1061" operator="greaterThan">
      <formula>6</formula>
    </cfRule>
  </conditionalFormatting>
  <conditionalFormatting sqref="G76">
    <cfRule type="containsText" dxfId="802" priority="1062" operator="containsText" text="GALERIA">
      <formula>NOT(ISERROR(SEARCH("GALERIA",G76)))</formula>
    </cfRule>
    <cfRule type="containsText" dxfId="801" priority="1063" operator="containsText" text="PA-2">
      <formula>NOT(ISERROR(SEARCH("PA-2",G76)))</formula>
    </cfRule>
    <cfRule type="containsText" dxfId="800" priority="1064" operator="containsText" text="PA-1">
      <formula>NOT(ISERROR(SEARCH("PA-1",G76)))</formula>
    </cfRule>
    <cfRule type="colorScale" priority="1065">
      <colorScale>
        <cfvo type="min"/>
        <cfvo type="percentile" val="50"/>
        <cfvo type="max"/>
        <color rgb="FFF8696B"/>
        <color rgb="FFFFEB84"/>
        <color rgb="FF63BE7B"/>
      </colorScale>
    </cfRule>
  </conditionalFormatting>
  <conditionalFormatting sqref="M79">
    <cfRule type="cellIs" dxfId="799" priority="1059" operator="greaterThan">
      <formula>6</formula>
    </cfRule>
  </conditionalFormatting>
  <conditionalFormatting sqref="G79">
    <cfRule type="containsText" dxfId="798" priority="1055" operator="containsText" text="GALERIA">
      <formula>NOT(ISERROR(SEARCH("GALERIA",G79)))</formula>
    </cfRule>
    <cfRule type="containsText" dxfId="797" priority="1056" operator="containsText" text="PA-2">
      <formula>NOT(ISERROR(SEARCH("PA-2",G79)))</formula>
    </cfRule>
    <cfRule type="containsText" dxfId="796" priority="1057" operator="containsText" text="PA-1">
      <formula>NOT(ISERROR(SEARCH("PA-1",G79)))</formula>
    </cfRule>
    <cfRule type="colorScale" priority="1058">
      <colorScale>
        <cfvo type="min"/>
        <cfvo type="percentile" val="50"/>
        <cfvo type="max"/>
        <color rgb="FFF8696B"/>
        <color rgb="FFFFEB84"/>
        <color rgb="FF63BE7B"/>
      </colorScale>
    </cfRule>
  </conditionalFormatting>
  <conditionalFormatting sqref="M80">
    <cfRule type="cellIs" dxfId="795" priority="1054" operator="greaterThan">
      <formula>6</formula>
    </cfRule>
  </conditionalFormatting>
  <conditionalFormatting sqref="G80">
    <cfRule type="containsText" dxfId="794" priority="1050" operator="containsText" text="GALERIA">
      <formula>NOT(ISERROR(SEARCH("GALERIA",G80)))</formula>
    </cfRule>
    <cfRule type="containsText" dxfId="793" priority="1051" operator="containsText" text="PA-2">
      <formula>NOT(ISERROR(SEARCH("PA-2",G80)))</formula>
    </cfRule>
    <cfRule type="containsText" dxfId="792" priority="1052" operator="containsText" text="PA-1">
      <formula>NOT(ISERROR(SEARCH("PA-1",G80)))</formula>
    </cfRule>
    <cfRule type="colorScale" priority="1053">
      <colorScale>
        <cfvo type="min"/>
        <cfvo type="percentile" val="50"/>
        <cfvo type="max"/>
        <color rgb="FFF8696B"/>
        <color rgb="FFFFEB84"/>
        <color rgb="FF63BE7B"/>
      </colorScale>
    </cfRule>
  </conditionalFormatting>
  <conditionalFormatting sqref="M81">
    <cfRule type="cellIs" dxfId="791" priority="1049" operator="greaterThan">
      <formula>6</formula>
    </cfRule>
  </conditionalFormatting>
  <conditionalFormatting sqref="G81">
    <cfRule type="containsText" dxfId="790" priority="1045" operator="containsText" text="GALERIA">
      <formula>NOT(ISERROR(SEARCH("GALERIA",G81)))</formula>
    </cfRule>
    <cfRule type="containsText" dxfId="789" priority="1046" operator="containsText" text="PA-2">
      <formula>NOT(ISERROR(SEARCH("PA-2",G81)))</formula>
    </cfRule>
    <cfRule type="containsText" dxfId="788" priority="1047" operator="containsText" text="PA-1">
      <formula>NOT(ISERROR(SEARCH("PA-1",G81)))</formula>
    </cfRule>
    <cfRule type="colorScale" priority="1048">
      <colorScale>
        <cfvo type="min"/>
        <cfvo type="percentile" val="50"/>
        <cfvo type="max"/>
        <color rgb="FFF8696B"/>
        <color rgb="FFFFEB84"/>
        <color rgb="FF63BE7B"/>
      </colorScale>
    </cfRule>
  </conditionalFormatting>
  <conditionalFormatting sqref="M82">
    <cfRule type="cellIs" dxfId="787" priority="1044" operator="greaterThan">
      <formula>6</formula>
    </cfRule>
  </conditionalFormatting>
  <conditionalFormatting sqref="G82">
    <cfRule type="containsText" dxfId="786" priority="1040" operator="containsText" text="GALERIA">
      <formula>NOT(ISERROR(SEARCH("GALERIA",G82)))</formula>
    </cfRule>
    <cfRule type="containsText" dxfId="785" priority="1041" operator="containsText" text="PA-2">
      <formula>NOT(ISERROR(SEARCH("PA-2",G82)))</formula>
    </cfRule>
    <cfRule type="containsText" dxfId="784" priority="1042" operator="containsText" text="PA-1">
      <formula>NOT(ISERROR(SEARCH("PA-1",G82)))</formula>
    </cfRule>
    <cfRule type="colorScale" priority="1043">
      <colorScale>
        <cfvo type="min"/>
        <cfvo type="percentile" val="50"/>
        <cfvo type="max"/>
        <color rgb="FFF8696B"/>
        <color rgb="FFFFEB84"/>
        <color rgb="FF63BE7B"/>
      </colorScale>
    </cfRule>
  </conditionalFormatting>
  <conditionalFormatting sqref="M83">
    <cfRule type="cellIs" dxfId="783" priority="1039" operator="greaterThan">
      <formula>6</formula>
    </cfRule>
  </conditionalFormatting>
  <conditionalFormatting sqref="G83">
    <cfRule type="containsText" dxfId="782" priority="1035" operator="containsText" text="GALERIA">
      <formula>NOT(ISERROR(SEARCH("GALERIA",G83)))</formula>
    </cfRule>
    <cfRule type="containsText" dxfId="781" priority="1036" operator="containsText" text="PA-2">
      <formula>NOT(ISERROR(SEARCH("PA-2",G83)))</formula>
    </cfRule>
    <cfRule type="containsText" dxfId="780" priority="1037" operator="containsText" text="PA-1">
      <formula>NOT(ISERROR(SEARCH("PA-1",G83)))</formula>
    </cfRule>
    <cfRule type="colorScale" priority="1038">
      <colorScale>
        <cfvo type="min"/>
        <cfvo type="percentile" val="50"/>
        <cfvo type="max"/>
        <color rgb="FFF8696B"/>
        <color rgb="FFFFEB84"/>
        <color rgb="FF63BE7B"/>
      </colorScale>
    </cfRule>
  </conditionalFormatting>
  <conditionalFormatting sqref="M84">
    <cfRule type="cellIs" dxfId="779" priority="1034" operator="greaterThan">
      <formula>6</formula>
    </cfRule>
  </conditionalFormatting>
  <conditionalFormatting sqref="G84">
    <cfRule type="containsText" dxfId="778" priority="1030" operator="containsText" text="GALERIA">
      <formula>NOT(ISERROR(SEARCH("GALERIA",G84)))</formula>
    </cfRule>
    <cfRule type="containsText" dxfId="777" priority="1031" operator="containsText" text="PA-2">
      <formula>NOT(ISERROR(SEARCH("PA-2",G84)))</formula>
    </cfRule>
    <cfRule type="containsText" dxfId="776" priority="1032" operator="containsText" text="PA-1">
      <formula>NOT(ISERROR(SEARCH("PA-1",G84)))</formula>
    </cfRule>
    <cfRule type="colorScale" priority="1033">
      <colorScale>
        <cfvo type="min"/>
        <cfvo type="percentile" val="50"/>
        <cfvo type="max"/>
        <color rgb="FFF8696B"/>
        <color rgb="FFFFEB84"/>
        <color rgb="FF63BE7B"/>
      </colorScale>
    </cfRule>
  </conditionalFormatting>
  <conditionalFormatting sqref="M85">
    <cfRule type="cellIs" dxfId="775" priority="1029" operator="greaterThan">
      <formula>6</formula>
    </cfRule>
  </conditionalFormatting>
  <conditionalFormatting sqref="G85">
    <cfRule type="containsText" dxfId="774" priority="1025" operator="containsText" text="GALERIA">
      <formula>NOT(ISERROR(SEARCH("GALERIA",G85)))</formula>
    </cfRule>
    <cfRule type="containsText" dxfId="773" priority="1026" operator="containsText" text="PA-2">
      <formula>NOT(ISERROR(SEARCH("PA-2",G85)))</formula>
    </cfRule>
    <cfRule type="containsText" dxfId="772" priority="1027" operator="containsText" text="PA-1">
      <formula>NOT(ISERROR(SEARCH("PA-1",G85)))</formula>
    </cfRule>
    <cfRule type="colorScale" priority="1028">
      <colorScale>
        <cfvo type="min"/>
        <cfvo type="percentile" val="50"/>
        <cfvo type="max"/>
        <color rgb="FFF8696B"/>
        <color rgb="FFFFEB84"/>
        <color rgb="FF63BE7B"/>
      </colorScale>
    </cfRule>
  </conditionalFormatting>
  <conditionalFormatting sqref="M86">
    <cfRule type="cellIs" dxfId="771" priority="1024" operator="greaterThan">
      <formula>6</formula>
    </cfRule>
  </conditionalFormatting>
  <conditionalFormatting sqref="G86">
    <cfRule type="containsText" dxfId="770" priority="1020" operator="containsText" text="GALERIA">
      <formula>NOT(ISERROR(SEARCH("GALERIA",G86)))</formula>
    </cfRule>
    <cfRule type="containsText" dxfId="769" priority="1021" operator="containsText" text="PA-2">
      <formula>NOT(ISERROR(SEARCH("PA-2",G86)))</formula>
    </cfRule>
    <cfRule type="containsText" dxfId="768" priority="1022" operator="containsText" text="PA-1">
      <formula>NOT(ISERROR(SEARCH("PA-1",G86)))</formula>
    </cfRule>
    <cfRule type="colorScale" priority="1023">
      <colorScale>
        <cfvo type="min"/>
        <cfvo type="percentile" val="50"/>
        <cfvo type="max"/>
        <color rgb="FFF8696B"/>
        <color rgb="FFFFEB84"/>
        <color rgb="FF63BE7B"/>
      </colorScale>
    </cfRule>
  </conditionalFormatting>
  <conditionalFormatting sqref="M87">
    <cfRule type="cellIs" dxfId="767" priority="1019" operator="greaterThan">
      <formula>6</formula>
    </cfRule>
  </conditionalFormatting>
  <conditionalFormatting sqref="G87">
    <cfRule type="containsText" dxfId="766" priority="1015" operator="containsText" text="GALERIA">
      <formula>NOT(ISERROR(SEARCH("GALERIA",G87)))</formula>
    </cfRule>
    <cfRule type="containsText" dxfId="765" priority="1016" operator="containsText" text="PA-2">
      <formula>NOT(ISERROR(SEARCH("PA-2",G87)))</formula>
    </cfRule>
    <cfRule type="containsText" dxfId="764" priority="1017" operator="containsText" text="PA-1">
      <formula>NOT(ISERROR(SEARCH("PA-1",G87)))</formula>
    </cfRule>
    <cfRule type="colorScale" priority="1018">
      <colorScale>
        <cfvo type="min"/>
        <cfvo type="percentile" val="50"/>
        <cfvo type="max"/>
        <color rgb="FFF8696B"/>
        <color rgb="FFFFEB84"/>
        <color rgb="FF63BE7B"/>
      </colorScale>
    </cfRule>
  </conditionalFormatting>
  <conditionalFormatting sqref="M88">
    <cfRule type="cellIs" dxfId="763" priority="1014" operator="greaterThan">
      <formula>6</formula>
    </cfRule>
  </conditionalFormatting>
  <conditionalFormatting sqref="G88">
    <cfRule type="containsText" dxfId="762" priority="1010" operator="containsText" text="GALERIA">
      <formula>NOT(ISERROR(SEARCH("GALERIA",G88)))</formula>
    </cfRule>
    <cfRule type="containsText" dxfId="761" priority="1011" operator="containsText" text="PA-2">
      <formula>NOT(ISERROR(SEARCH("PA-2",G88)))</formula>
    </cfRule>
    <cfRule type="containsText" dxfId="760" priority="1012" operator="containsText" text="PA-1">
      <formula>NOT(ISERROR(SEARCH("PA-1",G88)))</formula>
    </cfRule>
    <cfRule type="colorScale" priority="1013">
      <colorScale>
        <cfvo type="min"/>
        <cfvo type="percentile" val="50"/>
        <cfvo type="max"/>
        <color rgb="FFF8696B"/>
        <color rgb="FFFFEB84"/>
        <color rgb="FF63BE7B"/>
      </colorScale>
    </cfRule>
  </conditionalFormatting>
  <conditionalFormatting sqref="M89">
    <cfRule type="cellIs" dxfId="759" priority="1009" operator="greaterThan">
      <formula>6</formula>
    </cfRule>
  </conditionalFormatting>
  <conditionalFormatting sqref="G89">
    <cfRule type="containsText" dxfId="758" priority="1005" operator="containsText" text="GALERIA">
      <formula>NOT(ISERROR(SEARCH("GALERIA",G89)))</formula>
    </cfRule>
    <cfRule type="containsText" dxfId="757" priority="1006" operator="containsText" text="PA-2">
      <formula>NOT(ISERROR(SEARCH("PA-2",G89)))</formula>
    </cfRule>
    <cfRule type="containsText" dxfId="756" priority="1007" operator="containsText" text="PA-1">
      <formula>NOT(ISERROR(SEARCH("PA-1",G89)))</formula>
    </cfRule>
    <cfRule type="colorScale" priority="1008">
      <colorScale>
        <cfvo type="min"/>
        <cfvo type="percentile" val="50"/>
        <cfvo type="max"/>
        <color rgb="FFF8696B"/>
        <color rgb="FFFFEB84"/>
        <color rgb="FF63BE7B"/>
      </colorScale>
    </cfRule>
  </conditionalFormatting>
  <conditionalFormatting sqref="M90">
    <cfRule type="cellIs" dxfId="755" priority="1004" operator="greaterThan">
      <formula>6</formula>
    </cfRule>
  </conditionalFormatting>
  <conditionalFormatting sqref="G90">
    <cfRule type="containsText" dxfId="754" priority="1000" operator="containsText" text="GALERIA">
      <formula>NOT(ISERROR(SEARCH("GALERIA",G90)))</formula>
    </cfRule>
    <cfRule type="containsText" dxfId="753" priority="1001" operator="containsText" text="PA-2">
      <formula>NOT(ISERROR(SEARCH("PA-2",G90)))</formula>
    </cfRule>
    <cfRule type="containsText" dxfId="752" priority="1002" operator="containsText" text="PA-1">
      <formula>NOT(ISERROR(SEARCH("PA-1",G90)))</formula>
    </cfRule>
    <cfRule type="colorScale" priority="1003">
      <colorScale>
        <cfvo type="min"/>
        <cfvo type="percentile" val="50"/>
        <cfvo type="max"/>
        <color rgb="FFF8696B"/>
        <color rgb="FFFFEB84"/>
        <color rgb="FF63BE7B"/>
      </colorScale>
    </cfRule>
  </conditionalFormatting>
  <conditionalFormatting sqref="M91">
    <cfRule type="cellIs" dxfId="751" priority="999" operator="greaterThan">
      <formula>6</formula>
    </cfRule>
  </conditionalFormatting>
  <conditionalFormatting sqref="G91">
    <cfRule type="containsText" dxfId="750" priority="995" operator="containsText" text="GALERIA">
      <formula>NOT(ISERROR(SEARCH("GALERIA",G91)))</formula>
    </cfRule>
    <cfRule type="containsText" dxfId="749" priority="996" operator="containsText" text="PA-2">
      <formula>NOT(ISERROR(SEARCH("PA-2",G91)))</formula>
    </cfRule>
    <cfRule type="containsText" dxfId="748" priority="997" operator="containsText" text="PA-1">
      <formula>NOT(ISERROR(SEARCH("PA-1",G91)))</formula>
    </cfRule>
    <cfRule type="colorScale" priority="998">
      <colorScale>
        <cfvo type="min"/>
        <cfvo type="percentile" val="50"/>
        <cfvo type="max"/>
        <color rgb="FFF8696B"/>
        <color rgb="FFFFEB84"/>
        <color rgb="FF63BE7B"/>
      </colorScale>
    </cfRule>
  </conditionalFormatting>
  <conditionalFormatting sqref="M92">
    <cfRule type="cellIs" dxfId="747" priority="994" operator="greaterThan">
      <formula>6</formula>
    </cfRule>
  </conditionalFormatting>
  <conditionalFormatting sqref="G92">
    <cfRule type="containsText" dxfId="746" priority="990" operator="containsText" text="GALERIA">
      <formula>NOT(ISERROR(SEARCH("GALERIA",G92)))</formula>
    </cfRule>
    <cfRule type="containsText" dxfId="745" priority="991" operator="containsText" text="PA-2">
      <formula>NOT(ISERROR(SEARCH("PA-2",G92)))</formula>
    </cfRule>
    <cfRule type="containsText" dxfId="744" priority="992" operator="containsText" text="PA-1">
      <formula>NOT(ISERROR(SEARCH("PA-1",G92)))</formula>
    </cfRule>
    <cfRule type="colorScale" priority="993">
      <colorScale>
        <cfvo type="min"/>
        <cfvo type="percentile" val="50"/>
        <cfvo type="max"/>
        <color rgb="FFF8696B"/>
        <color rgb="FFFFEB84"/>
        <color rgb="FF63BE7B"/>
      </colorScale>
    </cfRule>
  </conditionalFormatting>
  <conditionalFormatting sqref="M93">
    <cfRule type="cellIs" dxfId="743" priority="989" operator="greaterThan">
      <formula>6</formula>
    </cfRule>
  </conditionalFormatting>
  <conditionalFormatting sqref="G93">
    <cfRule type="containsText" dxfId="742" priority="985" operator="containsText" text="GALERIA">
      <formula>NOT(ISERROR(SEARCH("GALERIA",G93)))</formula>
    </cfRule>
    <cfRule type="containsText" dxfId="741" priority="986" operator="containsText" text="PA-2">
      <formula>NOT(ISERROR(SEARCH("PA-2",G93)))</formula>
    </cfRule>
    <cfRule type="containsText" dxfId="740" priority="987" operator="containsText" text="PA-1">
      <formula>NOT(ISERROR(SEARCH("PA-1",G93)))</formula>
    </cfRule>
    <cfRule type="colorScale" priority="988">
      <colorScale>
        <cfvo type="min"/>
        <cfvo type="percentile" val="50"/>
        <cfvo type="max"/>
        <color rgb="FFF8696B"/>
        <color rgb="FFFFEB84"/>
        <color rgb="FF63BE7B"/>
      </colorScale>
    </cfRule>
  </conditionalFormatting>
  <conditionalFormatting sqref="AC113">
    <cfRule type="cellIs" dxfId="739" priority="953" operator="greaterThan">
      <formula>6</formula>
    </cfRule>
  </conditionalFormatting>
  <conditionalFormatting sqref="M96">
    <cfRule type="cellIs" dxfId="738" priority="970" operator="greaterThan">
      <formula>6</formula>
    </cfRule>
  </conditionalFormatting>
  <conditionalFormatting sqref="G96">
    <cfRule type="containsText" dxfId="737" priority="971" operator="containsText" text="GALERIA">
      <formula>NOT(ISERROR(SEARCH("GALERIA",G96)))</formula>
    </cfRule>
    <cfRule type="containsText" dxfId="736" priority="972" operator="containsText" text="PA-2">
      <formula>NOT(ISERROR(SEARCH("PA-2",G96)))</formula>
    </cfRule>
    <cfRule type="containsText" dxfId="735" priority="973" operator="containsText" text="PA-1">
      <formula>NOT(ISERROR(SEARCH("PA-1",G96)))</formula>
    </cfRule>
    <cfRule type="colorScale" priority="974">
      <colorScale>
        <cfvo type="min"/>
        <cfvo type="percentile" val="50"/>
        <cfvo type="max"/>
        <color rgb="FFF8696B"/>
        <color rgb="FFFFEB84"/>
        <color rgb="FF63BE7B"/>
      </colorScale>
    </cfRule>
  </conditionalFormatting>
  <conditionalFormatting sqref="M94">
    <cfRule type="cellIs" dxfId="734" priority="965" operator="greaterThan">
      <formula>6</formula>
    </cfRule>
  </conditionalFormatting>
  <conditionalFormatting sqref="G94">
    <cfRule type="containsText" dxfId="733" priority="966" operator="containsText" text="GALERIA">
      <formula>NOT(ISERROR(SEARCH("GALERIA",G94)))</formula>
    </cfRule>
    <cfRule type="containsText" dxfId="732" priority="967" operator="containsText" text="PA-2">
      <formula>NOT(ISERROR(SEARCH("PA-2",G94)))</formula>
    </cfRule>
    <cfRule type="containsText" dxfId="731" priority="968" operator="containsText" text="PA-1">
      <formula>NOT(ISERROR(SEARCH("PA-1",G94)))</formula>
    </cfRule>
    <cfRule type="colorScale" priority="969">
      <colorScale>
        <cfvo type="min"/>
        <cfvo type="percentile" val="50"/>
        <cfvo type="max"/>
        <color rgb="FFF8696B"/>
        <color rgb="FFFFEB84"/>
        <color rgb="FF63BE7B"/>
      </colorScale>
    </cfRule>
  </conditionalFormatting>
  <conditionalFormatting sqref="M114">
    <cfRule type="cellIs" dxfId="730" priority="959" operator="greaterThan">
      <formula>6</formula>
    </cfRule>
  </conditionalFormatting>
  <conditionalFormatting sqref="G114">
    <cfRule type="containsText" dxfId="729" priority="960" operator="containsText" text="GALERIA">
      <formula>NOT(ISERROR(SEARCH("GALERIA",G114)))</formula>
    </cfRule>
    <cfRule type="containsText" dxfId="728" priority="961" operator="containsText" text="PA-2">
      <formula>NOT(ISERROR(SEARCH("PA-2",G114)))</formula>
    </cfRule>
    <cfRule type="containsText" dxfId="727" priority="962" operator="containsText" text="PA-1">
      <formula>NOT(ISERROR(SEARCH("PA-1",G114)))</formula>
    </cfRule>
    <cfRule type="colorScale" priority="963">
      <colorScale>
        <cfvo type="min"/>
        <cfvo type="percentile" val="50"/>
        <cfvo type="max"/>
        <color rgb="FFF8696B"/>
        <color rgb="FFFFEB84"/>
        <color rgb="FF63BE7B"/>
      </colorScale>
    </cfRule>
  </conditionalFormatting>
  <conditionalFormatting sqref="M112">
    <cfRule type="cellIs" dxfId="726" priority="954" operator="greaterThan">
      <formula>6</formula>
    </cfRule>
  </conditionalFormatting>
  <conditionalFormatting sqref="G112">
    <cfRule type="containsText" dxfId="725" priority="955" operator="containsText" text="GALERIA">
      <formula>NOT(ISERROR(SEARCH("GALERIA",G112)))</formula>
    </cfRule>
    <cfRule type="containsText" dxfId="724" priority="956" operator="containsText" text="PA-2">
      <formula>NOT(ISERROR(SEARCH("PA-2",G112)))</formula>
    </cfRule>
    <cfRule type="containsText" dxfId="723" priority="957" operator="containsText" text="PA-1">
      <formula>NOT(ISERROR(SEARCH("PA-1",G112)))</formula>
    </cfRule>
    <cfRule type="colorScale" priority="958">
      <colorScale>
        <cfvo type="min"/>
        <cfvo type="percentile" val="50"/>
        <cfvo type="max"/>
        <color rgb="FFF8696B"/>
        <color rgb="FFFFEB84"/>
        <color rgb="FF63BE7B"/>
      </colorScale>
    </cfRule>
  </conditionalFormatting>
  <conditionalFormatting sqref="AC122">
    <cfRule type="cellIs" dxfId="722" priority="942" operator="greaterThan">
      <formula>6</formula>
    </cfRule>
  </conditionalFormatting>
  <conditionalFormatting sqref="M123">
    <cfRule type="cellIs" dxfId="721" priority="948" operator="greaterThan">
      <formula>6</formula>
    </cfRule>
  </conditionalFormatting>
  <conditionalFormatting sqref="G123">
    <cfRule type="containsText" dxfId="720" priority="949" operator="containsText" text="GALERIA">
      <formula>NOT(ISERROR(SEARCH("GALERIA",G123)))</formula>
    </cfRule>
    <cfRule type="containsText" dxfId="719" priority="950" operator="containsText" text="PA-2">
      <formula>NOT(ISERROR(SEARCH("PA-2",G123)))</formula>
    </cfRule>
    <cfRule type="containsText" dxfId="718" priority="951" operator="containsText" text="PA-1">
      <formula>NOT(ISERROR(SEARCH("PA-1",G123)))</formula>
    </cfRule>
    <cfRule type="colorScale" priority="952">
      <colorScale>
        <cfvo type="min"/>
        <cfvo type="percentile" val="50"/>
        <cfvo type="max"/>
        <color rgb="FFF8696B"/>
        <color rgb="FFFFEB84"/>
        <color rgb="FF63BE7B"/>
      </colorScale>
    </cfRule>
  </conditionalFormatting>
  <conditionalFormatting sqref="M121">
    <cfRule type="cellIs" dxfId="717" priority="943" operator="greaterThan">
      <formula>6</formula>
    </cfRule>
  </conditionalFormatting>
  <conditionalFormatting sqref="G121">
    <cfRule type="containsText" dxfId="716" priority="944" operator="containsText" text="GALERIA">
      <formula>NOT(ISERROR(SEARCH("GALERIA",G121)))</formula>
    </cfRule>
    <cfRule type="containsText" dxfId="715" priority="945" operator="containsText" text="PA-2">
      <formula>NOT(ISERROR(SEARCH("PA-2",G121)))</formula>
    </cfRule>
    <cfRule type="containsText" dxfId="714" priority="946" operator="containsText" text="PA-1">
      <formula>NOT(ISERROR(SEARCH("PA-1",G121)))</formula>
    </cfRule>
    <cfRule type="colorScale" priority="947">
      <colorScale>
        <cfvo type="min"/>
        <cfvo type="percentile" val="50"/>
        <cfvo type="max"/>
        <color rgb="FFF8696B"/>
        <color rgb="FFFFEB84"/>
        <color rgb="FF63BE7B"/>
      </colorScale>
    </cfRule>
  </conditionalFormatting>
  <conditionalFormatting sqref="M124">
    <cfRule type="cellIs" dxfId="713" priority="941" operator="greaterThan">
      <formula>6</formula>
    </cfRule>
  </conditionalFormatting>
  <conditionalFormatting sqref="G124">
    <cfRule type="containsText" dxfId="712" priority="937" operator="containsText" text="GALERIA">
      <formula>NOT(ISERROR(SEARCH("GALERIA",G124)))</formula>
    </cfRule>
    <cfRule type="containsText" dxfId="711" priority="938" operator="containsText" text="PA-2">
      <formula>NOT(ISERROR(SEARCH("PA-2",G124)))</formula>
    </cfRule>
    <cfRule type="containsText" dxfId="710" priority="939" operator="containsText" text="PA-1">
      <formula>NOT(ISERROR(SEARCH("PA-1",G124)))</formula>
    </cfRule>
    <cfRule type="colorScale" priority="940">
      <colorScale>
        <cfvo type="min"/>
        <cfvo type="percentile" val="50"/>
        <cfvo type="max"/>
        <color rgb="FFF8696B"/>
        <color rgb="FFFFEB84"/>
        <color rgb="FF63BE7B"/>
      </colorScale>
    </cfRule>
  </conditionalFormatting>
  <conditionalFormatting sqref="M125">
    <cfRule type="cellIs" dxfId="709" priority="936" operator="greaterThan">
      <formula>6</formula>
    </cfRule>
  </conditionalFormatting>
  <conditionalFormatting sqref="G125">
    <cfRule type="containsText" dxfId="708" priority="932" operator="containsText" text="GALERIA">
      <formula>NOT(ISERROR(SEARCH("GALERIA",G125)))</formula>
    </cfRule>
    <cfRule type="containsText" dxfId="707" priority="933" operator="containsText" text="PA-2">
      <formula>NOT(ISERROR(SEARCH("PA-2",G125)))</formula>
    </cfRule>
    <cfRule type="containsText" dxfId="706" priority="934" operator="containsText" text="PA-1">
      <formula>NOT(ISERROR(SEARCH("PA-1",G125)))</formula>
    </cfRule>
    <cfRule type="colorScale" priority="935">
      <colorScale>
        <cfvo type="min"/>
        <cfvo type="percentile" val="50"/>
        <cfvo type="max"/>
        <color rgb="FFF8696B"/>
        <color rgb="FFFFEB84"/>
        <color rgb="FF63BE7B"/>
      </colorScale>
    </cfRule>
  </conditionalFormatting>
  <conditionalFormatting sqref="AC127">
    <cfRule type="cellIs" dxfId="705" priority="921" operator="greaterThan">
      <formula>6</formula>
    </cfRule>
  </conditionalFormatting>
  <conditionalFormatting sqref="M128">
    <cfRule type="cellIs" dxfId="704" priority="927" operator="greaterThan">
      <formula>6</formula>
    </cfRule>
  </conditionalFormatting>
  <conditionalFormatting sqref="G128">
    <cfRule type="containsText" dxfId="703" priority="928" operator="containsText" text="GALERIA">
      <formula>NOT(ISERROR(SEARCH("GALERIA",G128)))</formula>
    </cfRule>
    <cfRule type="containsText" dxfId="702" priority="929" operator="containsText" text="PA-2">
      <formula>NOT(ISERROR(SEARCH("PA-2",G128)))</formula>
    </cfRule>
    <cfRule type="containsText" dxfId="701" priority="930" operator="containsText" text="PA-1">
      <formula>NOT(ISERROR(SEARCH("PA-1",G128)))</formula>
    </cfRule>
    <cfRule type="colorScale" priority="931">
      <colorScale>
        <cfvo type="min"/>
        <cfvo type="percentile" val="50"/>
        <cfvo type="max"/>
        <color rgb="FFF8696B"/>
        <color rgb="FFFFEB84"/>
        <color rgb="FF63BE7B"/>
      </colorScale>
    </cfRule>
  </conditionalFormatting>
  <conditionalFormatting sqref="M126">
    <cfRule type="cellIs" dxfId="700" priority="922" operator="greaterThan">
      <formula>6</formula>
    </cfRule>
  </conditionalFormatting>
  <conditionalFormatting sqref="G126">
    <cfRule type="containsText" dxfId="699" priority="923" operator="containsText" text="GALERIA">
      <formula>NOT(ISERROR(SEARCH("GALERIA",G126)))</formula>
    </cfRule>
    <cfRule type="containsText" dxfId="698" priority="924" operator="containsText" text="PA-2">
      <formula>NOT(ISERROR(SEARCH("PA-2",G126)))</formula>
    </cfRule>
    <cfRule type="containsText" dxfId="697" priority="925" operator="containsText" text="PA-1">
      <formula>NOT(ISERROR(SEARCH("PA-1",G126)))</formula>
    </cfRule>
    <cfRule type="colorScale" priority="926">
      <colorScale>
        <cfvo type="min"/>
        <cfvo type="percentile" val="50"/>
        <cfvo type="max"/>
        <color rgb="FFF8696B"/>
        <color rgb="FFFFEB84"/>
        <color rgb="FF63BE7B"/>
      </colorScale>
    </cfRule>
  </conditionalFormatting>
  <conditionalFormatting sqref="M129">
    <cfRule type="cellIs" dxfId="696" priority="920" operator="greaterThan">
      <formula>6</formula>
    </cfRule>
  </conditionalFormatting>
  <conditionalFormatting sqref="G129">
    <cfRule type="containsText" dxfId="695" priority="916" operator="containsText" text="GALERIA">
      <formula>NOT(ISERROR(SEARCH("GALERIA",G129)))</formula>
    </cfRule>
    <cfRule type="containsText" dxfId="694" priority="917" operator="containsText" text="PA-2">
      <formula>NOT(ISERROR(SEARCH("PA-2",G129)))</formula>
    </cfRule>
    <cfRule type="containsText" dxfId="693" priority="918" operator="containsText" text="PA-1">
      <formula>NOT(ISERROR(SEARCH("PA-1",G129)))</formula>
    </cfRule>
    <cfRule type="colorScale" priority="919">
      <colorScale>
        <cfvo type="min"/>
        <cfvo type="percentile" val="50"/>
        <cfvo type="max"/>
        <color rgb="FFF8696B"/>
        <color rgb="FFFFEB84"/>
        <color rgb="FF63BE7B"/>
      </colorScale>
    </cfRule>
  </conditionalFormatting>
  <conditionalFormatting sqref="M130">
    <cfRule type="cellIs" dxfId="692" priority="915" operator="greaterThan">
      <formula>6</formula>
    </cfRule>
  </conditionalFormatting>
  <conditionalFormatting sqref="G130">
    <cfRule type="containsText" dxfId="691" priority="911" operator="containsText" text="GALERIA">
      <formula>NOT(ISERROR(SEARCH("GALERIA",G130)))</formula>
    </cfRule>
    <cfRule type="containsText" dxfId="690" priority="912" operator="containsText" text="PA-2">
      <formula>NOT(ISERROR(SEARCH("PA-2",G130)))</formula>
    </cfRule>
    <cfRule type="containsText" dxfId="689" priority="913" operator="containsText" text="PA-1">
      <formula>NOT(ISERROR(SEARCH("PA-1",G130)))</formula>
    </cfRule>
    <cfRule type="colorScale" priority="914">
      <colorScale>
        <cfvo type="min"/>
        <cfvo type="percentile" val="50"/>
        <cfvo type="max"/>
        <color rgb="FFF8696B"/>
        <color rgb="FFFFEB84"/>
        <color rgb="FF63BE7B"/>
      </colorScale>
    </cfRule>
  </conditionalFormatting>
  <conditionalFormatting sqref="M131">
    <cfRule type="cellIs" dxfId="688" priority="910" operator="greaterThan">
      <formula>6</formula>
    </cfRule>
  </conditionalFormatting>
  <conditionalFormatting sqref="G131">
    <cfRule type="containsText" dxfId="687" priority="906" operator="containsText" text="GALERIA">
      <formula>NOT(ISERROR(SEARCH("GALERIA",G131)))</formula>
    </cfRule>
    <cfRule type="containsText" dxfId="686" priority="907" operator="containsText" text="PA-2">
      <formula>NOT(ISERROR(SEARCH("PA-2",G131)))</formula>
    </cfRule>
    <cfRule type="containsText" dxfId="685" priority="908" operator="containsText" text="PA-1">
      <formula>NOT(ISERROR(SEARCH("PA-1",G131)))</formula>
    </cfRule>
    <cfRule type="colorScale" priority="909">
      <colorScale>
        <cfvo type="min"/>
        <cfvo type="percentile" val="50"/>
        <cfvo type="max"/>
        <color rgb="FFF8696B"/>
        <color rgb="FFFFEB84"/>
        <color rgb="FF63BE7B"/>
      </colorScale>
    </cfRule>
  </conditionalFormatting>
  <conditionalFormatting sqref="M132">
    <cfRule type="cellIs" dxfId="684" priority="905" operator="greaterThan">
      <formula>6</formula>
    </cfRule>
  </conditionalFormatting>
  <conditionalFormatting sqref="G132">
    <cfRule type="containsText" dxfId="683" priority="901" operator="containsText" text="GALERIA">
      <formula>NOT(ISERROR(SEARCH("GALERIA",G132)))</formula>
    </cfRule>
    <cfRule type="containsText" dxfId="682" priority="902" operator="containsText" text="PA-2">
      <formula>NOT(ISERROR(SEARCH("PA-2",G132)))</formula>
    </cfRule>
    <cfRule type="containsText" dxfId="681" priority="903" operator="containsText" text="PA-1">
      <formula>NOT(ISERROR(SEARCH("PA-1",G132)))</formula>
    </cfRule>
    <cfRule type="colorScale" priority="904">
      <colorScale>
        <cfvo type="min"/>
        <cfvo type="percentile" val="50"/>
        <cfvo type="max"/>
        <color rgb="FFF8696B"/>
        <color rgb="FFFFEB84"/>
        <color rgb="FF63BE7B"/>
      </colorScale>
    </cfRule>
  </conditionalFormatting>
  <conditionalFormatting sqref="M133">
    <cfRule type="cellIs" dxfId="680" priority="900" operator="greaterThan">
      <formula>6</formula>
    </cfRule>
  </conditionalFormatting>
  <conditionalFormatting sqref="G133">
    <cfRule type="containsText" dxfId="679" priority="896" operator="containsText" text="GALERIA">
      <formula>NOT(ISERROR(SEARCH("GALERIA",G133)))</formula>
    </cfRule>
    <cfRule type="containsText" dxfId="678" priority="897" operator="containsText" text="PA-2">
      <formula>NOT(ISERROR(SEARCH("PA-2",G133)))</formula>
    </cfRule>
    <cfRule type="containsText" dxfId="677" priority="898" operator="containsText" text="PA-1">
      <formula>NOT(ISERROR(SEARCH("PA-1",G133)))</formula>
    </cfRule>
    <cfRule type="colorScale" priority="899">
      <colorScale>
        <cfvo type="min"/>
        <cfvo type="percentile" val="50"/>
        <cfvo type="max"/>
        <color rgb="FFF8696B"/>
        <color rgb="FFFFEB84"/>
        <color rgb="FF63BE7B"/>
      </colorScale>
    </cfRule>
  </conditionalFormatting>
  <conditionalFormatting sqref="M134">
    <cfRule type="cellIs" dxfId="676" priority="895" operator="greaterThan">
      <formula>6</formula>
    </cfRule>
  </conditionalFormatting>
  <conditionalFormatting sqref="G134">
    <cfRule type="containsText" dxfId="675" priority="891" operator="containsText" text="GALERIA">
      <formula>NOT(ISERROR(SEARCH("GALERIA",G134)))</formula>
    </cfRule>
    <cfRule type="containsText" dxfId="674" priority="892" operator="containsText" text="PA-2">
      <formula>NOT(ISERROR(SEARCH("PA-2",G134)))</formula>
    </cfRule>
    <cfRule type="containsText" dxfId="673" priority="893" operator="containsText" text="PA-1">
      <formula>NOT(ISERROR(SEARCH("PA-1",G134)))</formula>
    </cfRule>
    <cfRule type="colorScale" priority="894">
      <colorScale>
        <cfvo type="min"/>
        <cfvo type="percentile" val="50"/>
        <cfvo type="max"/>
        <color rgb="FFF8696B"/>
        <color rgb="FFFFEB84"/>
        <color rgb="FF63BE7B"/>
      </colorScale>
    </cfRule>
  </conditionalFormatting>
  <conditionalFormatting sqref="M135">
    <cfRule type="cellIs" dxfId="672" priority="890" operator="greaterThan">
      <formula>6</formula>
    </cfRule>
  </conditionalFormatting>
  <conditionalFormatting sqref="G135">
    <cfRule type="containsText" dxfId="671" priority="886" operator="containsText" text="GALERIA">
      <formula>NOT(ISERROR(SEARCH("GALERIA",G135)))</formula>
    </cfRule>
    <cfRule type="containsText" dxfId="670" priority="887" operator="containsText" text="PA-2">
      <formula>NOT(ISERROR(SEARCH("PA-2",G135)))</formula>
    </cfRule>
    <cfRule type="containsText" dxfId="669" priority="888" operator="containsText" text="PA-1">
      <formula>NOT(ISERROR(SEARCH("PA-1",G135)))</formula>
    </cfRule>
    <cfRule type="colorScale" priority="889">
      <colorScale>
        <cfvo type="min"/>
        <cfvo type="percentile" val="50"/>
        <cfvo type="max"/>
        <color rgb="FFF8696B"/>
        <color rgb="FFFFEB84"/>
        <color rgb="FF63BE7B"/>
      </colorScale>
    </cfRule>
  </conditionalFormatting>
  <conditionalFormatting sqref="M136">
    <cfRule type="cellIs" dxfId="668" priority="885" operator="greaterThan">
      <formula>6</formula>
    </cfRule>
  </conditionalFormatting>
  <conditionalFormatting sqref="G136">
    <cfRule type="containsText" dxfId="667" priority="881" operator="containsText" text="GALERIA">
      <formula>NOT(ISERROR(SEARCH("GALERIA",G136)))</formula>
    </cfRule>
    <cfRule type="containsText" dxfId="666" priority="882" operator="containsText" text="PA-2">
      <formula>NOT(ISERROR(SEARCH("PA-2",G136)))</formula>
    </cfRule>
    <cfRule type="containsText" dxfId="665" priority="883" operator="containsText" text="PA-1">
      <formula>NOT(ISERROR(SEARCH("PA-1",G136)))</formula>
    </cfRule>
    <cfRule type="colorScale" priority="884">
      <colorScale>
        <cfvo type="min"/>
        <cfvo type="percentile" val="50"/>
        <cfvo type="max"/>
        <color rgb="FFF8696B"/>
        <color rgb="FFFFEB84"/>
        <color rgb="FF63BE7B"/>
      </colorScale>
    </cfRule>
  </conditionalFormatting>
  <conditionalFormatting sqref="M137">
    <cfRule type="cellIs" dxfId="664" priority="880" operator="greaterThan">
      <formula>6</formula>
    </cfRule>
  </conditionalFormatting>
  <conditionalFormatting sqref="G137">
    <cfRule type="containsText" dxfId="663" priority="876" operator="containsText" text="GALERIA">
      <formula>NOT(ISERROR(SEARCH("GALERIA",G137)))</formula>
    </cfRule>
    <cfRule type="containsText" dxfId="662" priority="877" operator="containsText" text="PA-2">
      <formula>NOT(ISERROR(SEARCH("PA-2",G137)))</formula>
    </cfRule>
    <cfRule type="containsText" dxfId="661" priority="878" operator="containsText" text="PA-1">
      <formula>NOT(ISERROR(SEARCH("PA-1",G137)))</formula>
    </cfRule>
    <cfRule type="colorScale" priority="879">
      <colorScale>
        <cfvo type="min"/>
        <cfvo type="percentile" val="50"/>
        <cfvo type="max"/>
        <color rgb="FFF8696B"/>
        <color rgb="FFFFEB84"/>
        <color rgb="FF63BE7B"/>
      </colorScale>
    </cfRule>
  </conditionalFormatting>
  <conditionalFormatting sqref="M138">
    <cfRule type="cellIs" dxfId="660" priority="875" operator="greaterThan">
      <formula>6</formula>
    </cfRule>
  </conditionalFormatting>
  <conditionalFormatting sqref="G138">
    <cfRule type="containsText" dxfId="659" priority="871" operator="containsText" text="GALERIA">
      <formula>NOT(ISERROR(SEARCH("GALERIA",G138)))</formula>
    </cfRule>
    <cfRule type="containsText" dxfId="658" priority="872" operator="containsText" text="PA-2">
      <formula>NOT(ISERROR(SEARCH("PA-2",G138)))</formula>
    </cfRule>
    <cfRule type="containsText" dxfId="657" priority="873" operator="containsText" text="PA-1">
      <formula>NOT(ISERROR(SEARCH("PA-1",G138)))</formula>
    </cfRule>
    <cfRule type="colorScale" priority="874">
      <colorScale>
        <cfvo type="min"/>
        <cfvo type="percentile" val="50"/>
        <cfvo type="max"/>
        <color rgb="FFF8696B"/>
        <color rgb="FFFFEB84"/>
        <color rgb="FF63BE7B"/>
      </colorScale>
    </cfRule>
  </conditionalFormatting>
  <conditionalFormatting sqref="M139">
    <cfRule type="cellIs" dxfId="656" priority="870" operator="greaterThan">
      <formula>6</formula>
    </cfRule>
  </conditionalFormatting>
  <conditionalFormatting sqref="G139">
    <cfRule type="containsText" dxfId="655" priority="866" operator="containsText" text="GALERIA">
      <formula>NOT(ISERROR(SEARCH("GALERIA",G139)))</formula>
    </cfRule>
    <cfRule type="containsText" dxfId="654" priority="867" operator="containsText" text="PA-2">
      <formula>NOT(ISERROR(SEARCH("PA-2",G139)))</formula>
    </cfRule>
    <cfRule type="containsText" dxfId="653" priority="868" operator="containsText" text="PA-1">
      <formula>NOT(ISERROR(SEARCH("PA-1",G139)))</formula>
    </cfRule>
    <cfRule type="colorScale" priority="869">
      <colorScale>
        <cfvo type="min"/>
        <cfvo type="percentile" val="50"/>
        <cfvo type="max"/>
        <color rgb="FFF8696B"/>
        <color rgb="FFFFEB84"/>
        <color rgb="FF63BE7B"/>
      </colorScale>
    </cfRule>
  </conditionalFormatting>
  <conditionalFormatting sqref="M140">
    <cfRule type="cellIs" dxfId="652" priority="865" operator="greaterThan">
      <formula>6</formula>
    </cfRule>
  </conditionalFormatting>
  <conditionalFormatting sqref="G140">
    <cfRule type="containsText" dxfId="651" priority="861" operator="containsText" text="GALERIA">
      <formula>NOT(ISERROR(SEARCH("GALERIA",G140)))</formula>
    </cfRule>
    <cfRule type="containsText" dxfId="650" priority="862" operator="containsText" text="PA-2">
      <formula>NOT(ISERROR(SEARCH("PA-2",G140)))</formula>
    </cfRule>
    <cfRule type="containsText" dxfId="649" priority="863" operator="containsText" text="PA-1">
      <formula>NOT(ISERROR(SEARCH("PA-1",G140)))</formula>
    </cfRule>
    <cfRule type="colorScale" priority="864">
      <colorScale>
        <cfvo type="min"/>
        <cfvo type="percentile" val="50"/>
        <cfvo type="max"/>
        <color rgb="FFF8696B"/>
        <color rgb="FFFFEB84"/>
        <color rgb="FF63BE7B"/>
      </colorScale>
    </cfRule>
  </conditionalFormatting>
  <conditionalFormatting sqref="M141">
    <cfRule type="cellIs" dxfId="648" priority="860" operator="greaterThan">
      <formula>6</formula>
    </cfRule>
  </conditionalFormatting>
  <conditionalFormatting sqref="G141">
    <cfRule type="containsText" dxfId="647" priority="856" operator="containsText" text="GALERIA">
      <formula>NOT(ISERROR(SEARCH("GALERIA",G141)))</formula>
    </cfRule>
    <cfRule type="containsText" dxfId="646" priority="857" operator="containsText" text="PA-2">
      <formula>NOT(ISERROR(SEARCH("PA-2",G141)))</formula>
    </cfRule>
    <cfRule type="containsText" dxfId="645" priority="858" operator="containsText" text="PA-1">
      <formula>NOT(ISERROR(SEARCH("PA-1",G141)))</formula>
    </cfRule>
    <cfRule type="colorScale" priority="859">
      <colorScale>
        <cfvo type="min"/>
        <cfvo type="percentile" val="50"/>
        <cfvo type="max"/>
        <color rgb="FFF8696B"/>
        <color rgb="FFFFEB84"/>
        <color rgb="FF63BE7B"/>
      </colorScale>
    </cfRule>
  </conditionalFormatting>
  <conditionalFormatting sqref="M142">
    <cfRule type="cellIs" dxfId="644" priority="855" operator="greaterThan">
      <formula>6</formula>
    </cfRule>
  </conditionalFormatting>
  <conditionalFormatting sqref="G142">
    <cfRule type="containsText" dxfId="643" priority="851" operator="containsText" text="GALERIA">
      <formula>NOT(ISERROR(SEARCH("GALERIA",G142)))</formula>
    </cfRule>
    <cfRule type="containsText" dxfId="642" priority="852" operator="containsText" text="PA-2">
      <formula>NOT(ISERROR(SEARCH("PA-2",G142)))</formula>
    </cfRule>
    <cfRule type="containsText" dxfId="641" priority="853" operator="containsText" text="PA-1">
      <formula>NOT(ISERROR(SEARCH("PA-1",G142)))</formula>
    </cfRule>
    <cfRule type="colorScale" priority="854">
      <colorScale>
        <cfvo type="min"/>
        <cfvo type="percentile" val="50"/>
        <cfvo type="max"/>
        <color rgb="FFF8696B"/>
        <color rgb="FFFFEB84"/>
        <color rgb="FF63BE7B"/>
      </colorScale>
    </cfRule>
  </conditionalFormatting>
  <conditionalFormatting sqref="M143">
    <cfRule type="cellIs" dxfId="640" priority="850" operator="greaterThan">
      <formula>6</formula>
    </cfRule>
  </conditionalFormatting>
  <conditionalFormatting sqref="G143">
    <cfRule type="containsText" dxfId="639" priority="846" operator="containsText" text="GALERIA">
      <formula>NOT(ISERROR(SEARCH("GALERIA",G143)))</formula>
    </cfRule>
    <cfRule type="containsText" dxfId="638" priority="847" operator="containsText" text="PA-2">
      <formula>NOT(ISERROR(SEARCH("PA-2",G143)))</formula>
    </cfRule>
    <cfRule type="containsText" dxfId="637" priority="848" operator="containsText" text="PA-1">
      <formula>NOT(ISERROR(SEARCH("PA-1",G143)))</formula>
    </cfRule>
    <cfRule type="colorScale" priority="849">
      <colorScale>
        <cfvo type="min"/>
        <cfvo type="percentile" val="50"/>
        <cfvo type="max"/>
        <color rgb="FFF8696B"/>
        <color rgb="FFFFEB84"/>
        <color rgb="FF63BE7B"/>
      </colorScale>
    </cfRule>
  </conditionalFormatting>
  <conditionalFormatting sqref="M144">
    <cfRule type="cellIs" dxfId="636" priority="845" operator="greaterThan">
      <formula>6</formula>
    </cfRule>
  </conditionalFormatting>
  <conditionalFormatting sqref="G144">
    <cfRule type="containsText" dxfId="635" priority="841" operator="containsText" text="GALERIA">
      <formula>NOT(ISERROR(SEARCH("GALERIA",G144)))</formula>
    </cfRule>
    <cfRule type="containsText" dxfId="634" priority="842" operator="containsText" text="PA-2">
      <formula>NOT(ISERROR(SEARCH("PA-2",G144)))</formula>
    </cfRule>
    <cfRule type="containsText" dxfId="633" priority="843" operator="containsText" text="PA-1">
      <formula>NOT(ISERROR(SEARCH("PA-1",G144)))</formula>
    </cfRule>
    <cfRule type="colorScale" priority="844">
      <colorScale>
        <cfvo type="min"/>
        <cfvo type="percentile" val="50"/>
        <cfvo type="max"/>
        <color rgb="FFF8696B"/>
        <color rgb="FFFFEB84"/>
        <color rgb="FF63BE7B"/>
      </colorScale>
    </cfRule>
  </conditionalFormatting>
  <conditionalFormatting sqref="M145">
    <cfRule type="cellIs" dxfId="632" priority="840" operator="greaterThan">
      <formula>6</formula>
    </cfRule>
  </conditionalFormatting>
  <conditionalFormatting sqref="G145">
    <cfRule type="containsText" dxfId="631" priority="836" operator="containsText" text="GALERIA">
      <formula>NOT(ISERROR(SEARCH("GALERIA",G145)))</formula>
    </cfRule>
    <cfRule type="containsText" dxfId="630" priority="837" operator="containsText" text="PA-2">
      <formula>NOT(ISERROR(SEARCH("PA-2",G145)))</formula>
    </cfRule>
    <cfRule type="containsText" dxfId="629" priority="838" operator="containsText" text="PA-1">
      <formula>NOT(ISERROR(SEARCH("PA-1",G145)))</formula>
    </cfRule>
    <cfRule type="colorScale" priority="839">
      <colorScale>
        <cfvo type="min"/>
        <cfvo type="percentile" val="50"/>
        <cfvo type="max"/>
        <color rgb="FFF8696B"/>
        <color rgb="FFFFEB84"/>
        <color rgb="FF63BE7B"/>
      </colorScale>
    </cfRule>
  </conditionalFormatting>
  <conditionalFormatting sqref="M146">
    <cfRule type="cellIs" dxfId="628" priority="835" operator="greaterThan">
      <formula>6</formula>
    </cfRule>
  </conditionalFormatting>
  <conditionalFormatting sqref="G146">
    <cfRule type="containsText" dxfId="627" priority="831" operator="containsText" text="GALERIA">
      <formula>NOT(ISERROR(SEARCH("GALERIA",G146)))</formula>
    </cfRule>
    <cfRule type="containsText" dxfId="626" priority="832" operator="containsText" text="PA-2">
      <formula>NOT(ISERROR(SEARCH("PA-2",G146)))</formula>
    </cfRule>
    <cfRule type="containsText" dxfId="625" priority="833" operator="containsText" text="PA-1">
      <formula>NOT(ISERROR(SEARCH("PA-1",G146)))</formula>
    </cfRule>
    <cfRule type="colorScale" priority="834">
      <colorScale>
        <cfvo type="min"/>
        <cfvo type="percentile" val="50"/>
        <cfvo type="max"/>
        <color rgb="FFF8696B"/>
        <color rgb="FFFFEB84"/>
        <color rgb="FF63BE7B"/>
      </colorScale>
    </cfRule>
  </conditionalFormatting>
  <conditionalFormatting sqref="M147">
    <cfRule type="cellIs" dxfId="624" priority="830" operator="greaterThan">
      <formula>6</formula>
    </cfRule>
  </conditionalFormatting>
  <conditionalFormatting sqref="G147">
    <cfRule type="containsText" dxfId="623" priority="826" operator="containsText" text="GALERIA">
      <formula>NOT(ISERROR(SEARCH("GALERIA",G147)))</formula>
    </cfRule>
    <cfRule type="containsText" dxfId="622" priority="827" operator="containsText" text="PA-2">
      <formula>NOT(ISERROR(SEARCH("PA-2",G147)))</formula>
    </cfRule>
    <cfRule type="containsText" dxfId="621" priority="828" operator="containsText" text="PA-1">
      <formula>NOT(ISERROR(SEARCH("PA-1",G147)))</formula>
    </cfRule>
    <cfRule type="colorScale" priority="829">
      <colorScale>
        <cfvo type="min"/>
        <cfvo type="percentile" val="50"/>
        <cfvo type="max"/>
        <color rgb="FFF8696B"/>
        <color rgb="FFFFEB84"/>
        <color rgb="FF63BE7B"/>
      </colorScale>
    </cfRule>
  </conditionalFormatting>
  <conditionalFormatting sqref="M148">
    <cfRule type="cellIs" dxfId="620" priority="825" operator="greaterThan">
      <formula>6</formula>
    </cfRule>
  </conditionalFormatting>
  <conditionalFormatting sqref="G148">
    <cfRule type="containsText" dxfId="619" priority="821" operator="containsText" text="GALERIA">
      <formula>NOT(ISERROR(SEARCH("GALERIA",G148)))</formula>
    </cfRule>
    <cfRule type="containsText" dxfId="618" priority="822" operator="containsText" text="PA-2">
      <formula>NOT(ISERROR(SEARCH("PA-2",G148)))</formula>
    </cfRule>
    <cfRule type="containsText" dxfId="617" priority="823" operator="containsText" text="PA-1">
      <formula>NOT(ISERROR(SEARCH("PA-1",G148)))</formula>
    </cfRule>
    <cfRule type="colorScale" priority="824">
      <colorScale>
        <cfvo type="min"/>
        <cfvo type="percentile" val="50"/>
        <cfvo type="max"/>
        <color rgb="FFF8696B"/>
        <color rgb="FFFFEB84"/>
        <color rgb="FF63BE7B"/>
      </colorScale>
    </cfRule>
  </conditionalFormatting>
  <conditionalFormatting sqref="M149">
    <cfRule type="cellIs" dxfId="616" priority="820" operator="greaterThan">
      <formula>6</formula>
    </cfRule>
  </conditionalFormatting>
  <conditionalFormatting sqref="G149">
    <cfRule type="containsText" dxfId="615" priority="816" operator="containsText" text="GALERIA">
      <formula>NOT(ISERROR(SEARCH("GALERIA",G149)))</formula>
    </cfRule>
    <cfRule type="containsText" dxfId="614" priority="817" operator="containsText" text="PA-2">
      <formula>NOT(ISERROR(SEARCH("PA-2",G149)))</formula>
    </cfRule>
    <cfRule type="containsText" dxfId="613" priority="818" operator="containsText" text="PA-1">
      <formula>NOT(ISERROR(SEARCH("PA-1",G149)))</formula>
    </cfRule>
    <cfRule type="colorScale" priority="819">
      <colorScale>
        <cfvo type="min"/>
        <cfvo type="percentile" val="50"/>
        <cfvo type="max"/>
        <color rgb="FFF8696B"/>
        <color rgb="FFFFEB84"/>
        <color rgb="FF63BE7B"/>
      </colorScale>
    </cfRule>
  </conditionalFormatting>
  <conditionalFormatting sqref="M150">
    <cfRule type="cellIs" dxfId="612" priority="815" operator="greaterThan">
      <formula>6</formula>
    </cfRule>
  </conditionalFormatting>
  <conditionalFormatting sqref="G150">
    <cfRule type="containsText" dxfId="611" priority="811" operator="containsText" text="GALERIA">
      <formula>NOT(ISERROR(SEARCH("GALERIA",G150)))</formula>
    </cfRule>
    <cfRule type="containsText" dxfId="610" priority="812" operator="containsText" text="PA-2">
      <formula>NOT(ISERROR(SEARCH("PA-2",G150)))</formula>
    </cfRule>
    <cfRule type="containsText" dxfId="609" priority="813" operator="containsText" text="PA-1">
      <formula>NOT(ISERROR(SEARCH("PA-1",G150)))</formula>
    </cfRule>
    <cfRule type="colorScale" priority="814">
      <colorScale>
        <cfvo type="min"/>
        <cfvo type="percentile" val="50"/>
        <cfvo type="max"/>
        <color rgb="FFF8696B"/>
        <color rgb="FFFFEB84"/>
        <color rgb="FF63BE7B"/>
      </colorScale>
    </cfRule>
  </conditionalFormatting>
  <conditionalFormatting sqref="M151">
    <cfRule type="cellIs" dxfId="608" priority="810" operator="greaterThan">
      <formula>6</formula>
    </cfRule>
  </conditionalFormatting>
  <conditionalFormatting sqref="G151">
    <cfRule type="containsText" dxfId="607" priority="806" operator="containsText" text="GALERIA">
      <formula>NOT(ISERROR(SEARCH("GALERIA",G151)))</formula>
    </cfRule>
    <cfRule type="containsText" dxfId="606" priority="807" operator="containsText" text="PA-2">
      <formula>NOT(ISERROR(SEARCH("PA-2",G151)))</formula>
    </cfRule>
    <cfRule type="containsText" dxfId="605" priority="808" operator="containsText" text="PA-1">
      <formula>NOT(ISERROR(SEARCH("PA-1",G151)))</formula>
    </cfRule>
    <cfRule type="colorScale" priority="809">
      <colorScale>
        <cfvo type="min"/>
        <cfvo type="percentile" val="50"/>
        <cfvo type="max"/>
        <color rgb="FFF8696B"/>
        <color rgb="FFFFEB84"/>
        <color rgb="FF63BE7B"/>
      </colorScale>
    </cfRule>
  </conditionalFormatting>
  <conditionalFormatting sqref="M152">
    <cfRule type="cellIs" dxfId="604" priority="805" operator="greaterThan">
      <formula>6</formula>
    </cfRule>
  </conditionalFormatting>
  <conditionalFormatting sqref="G152">
    <cfRule type="containsText" dxfId="603" priority="801" operator="containsText" text="GALERIA">
      <formula>NOT(ISERROR(SEARCH("GALERIA",G152)))</formula>
    </cfRule>
    <cfRule type="containsText" dxfId="602" priority="802" operator="containsText" text="PA-2">
      <formula>NOT(ISERROR(SEARCH("PA-2",G152)))</formula>
    </cfRule>
    <cfRule type="containsText" dxfId="601" priority="803" operator="containsText" text="PA-1">
      <formula>NOT(ISERROR(SEARCH("PA-1",G152)))</formula>
    </cfRule>
    <cfRule type="colorScale" priority="804">
      <colorScale>
        <cfvo type="min"/>
        <cfvo type="percentile" val="50"/>
        <cfvo type="max"/>
        <color rgb="FFF8696B"/>
        <color rgb="FFFFEB84"/>
        <color rgb="FF63BE7B"/>
      </colorScale>
    </cfRule>
  </conditionalFormatting>
  <conditionalFormatting sqref="M153">
    <cfRule type="cellIs" dxfId="600" priority="800" operator="greaterThan">
      <formula>6</formula>
    </cfRule>
  </conditionalFormatting>
  <conditionalFormatting sqref="G153">
    <cfRule type="containsText" dxfId="599" priority="796" operator="containsText" text="GALERIA">
      <formula>NOT(ISERROR(SEARCH("GALERIA",G153)))</formula>
    </cfRule>
    <cfRule type="containsText" dxfId="598" priority="797" operator="containsText" text="PA-2">
      <formula>NOT(ISERROR(SEARCH("PA-2",G153)))</formula>
    </cfRule>
    <cfRule type="containsText" dxfId="597" priority="798" operator="containsText" text="PA-1">
      <formula>NOT(ISERROR(SEARCH("PA-1",G153)))</formula>
    </cfRule>
    <cfRule type="colorScale" priority="799">
      <colorScale>
        <cfvo type="min"/>
        <cfvo type="percentile" val="50"/>
        <cfvo type="max"/>
        <color rgb="FFF8696B"/>
        <color rgb="FFFFEB84"/>
        <color rgb="FF63BE7B"/>
      </colorScale>
    </cfRule>
  </conditionalFormatting>
  <conditionalFormatting sqref="M154">
    <cfRule type="cellIs" dxfId="596" priority="795" operator="greaterThan">
      <formula>6</formula>
    </cfRule>
  </conditionalFormatting>
  <conditionalFormatting sqref="G154">
    <cfRule type="containsText" dxfId="595" priority="791" operator="containsText" text="GALERIA">
      <formula>NOT(ISERROR(SEARCH("GALERIA",G154)))</formula>
    </cfRule>
    <cfRule type="containsText" dxfId="594" priority="792" operator="containsText" text="PA-2">
      <formula>NOT(ISERROR(SEARCH("PA-2",G154)))</formula>
    </cfRule>
    <cfRule type="containsText" dxfId="593" priority="793" operator="containsText" text="PA-1">
      <formula>NOT(ISERROR(SEARCH("PA-1",G154)))</formula>
    </cfRule>
    <cfRule type="colorScale" priority="794">
      <colorScale>
        <cfvo type="min"/>
        <cfvo type="percentile" val="50"/>
        <cfvo type="max"/>
        <color rgb="FFF8696B"/>
        <color rgb="FFFFEB84"/>
        <color rgb="FF63BE7B"/>
      </colorScale>
    </cfRule>
  </conditionalFormatting>
  <conditionalFormatting sqref="M155">
    <cfRule type="cellIs" dxfId="592" priority="790" operator="greaterThan">
      <formula>6</formula>
    </cfRule>
  </conditionalFormatting>
  <conditionalFormatting sqref="G155">
    <cfRule type="containsText" dxfId="591" priority="786" operator="containsText" text="GALERIA">
      <formula>NOT(ISERROR(SEARCH("GALERIA",G155)))</formula>
    </cfRule>
    <cfRule type="containsText" dxfId="590" priority="787" operator="containsText" text="PA-2">
      <formula>NOT(ISERROR(SEARCH("PA-2",G155)))</formula>
    </cfRule>
    <cfRule type="containsText" dxfId="589" priority="788" operator="containsText" text="PA-1">
      <formula>NOT(ISERROR(SEARCH("PA-1",G155)))</formula>
    </cfRule>
    <cfRule type="colorScale" priority="789">
      <colorScale>
        <cfvo type="min"/>
        <cfvo type="percentile" val="50"/>
        <cfvo type="max"/>
        <color rgb="FFF8696B"/>
        <color rgb="FFFFEB84"/>
        <color rgb="FF63BE7B"/>
      </colorScale>
    </cfRule>
  </conditionalFormatting>
  <conditionalFormatting sqref="M156">
    <cfRule type="cellIs" dxfId="588" priority="785" operator="greaterThan">
      <formula>6</formula>
    </cfRule>
  </conditionalFormatting>
  <conditionalFormatting sqref="G156">
    <cfRule type="containsText" dxfId="587" priority="781" operator="containsText" text="GALERIA">
      <formula>NOT(ISERROR(SEARCH("GALERIA",G156)))</formula>
    </cfRule>
    <cfRule type="containsText" dxfId="586" priority="782" operator="containsText" text="PA-2">
      <formula>NOT(ISERROR(SEARCH("PA-2",G156)))</formula>
    </cfRule>
    <cfRule type="containsText" dxfId="585" priority="783" operator="containsText" text="PA-1">
      <formula>NOT(ISERROR(SEARCH("PA-1",G156)))</formula>
    </cfRule>
    <cfRule type="colorScale" priority="784">
      <colorScale>
        <cfvo type="min"/>
        <cfvo type="percentile" val="50"/>
        <cfvo type="max"/>
        <color rgb="FFF8696B"/>
        <color rgb="FFFFEB84"/>
        <color rgb="FF63BE7B"/>
      </colorScale>
    </cfRule>
  </conditionalFormatting>
  <conditionalFormatting sqref="M157">
    <cfRule type="cellIs" dxfId="584" priority="780" operator="greaterThan">
      <formula>6</formula>
    </cfRule>
  </conditionalFormatting>
  <conditionalFormatting sqref="G157">
    <cfRule type="containsText" dxfId="583" priority="776" operator="containsText" text="GALERIA">
      <formula>NOT(ISERROR(SEARCH("GALERIA",G157)))</formula>
    </cfRule>
    <cfRule type="containsText" dxfId="582" priority="777" operator="containsText" text="PA-2">
      <formula>NOT(ISERROR(SEARCH("PA-2",G157)))</formula>
    </cfRule>
    <cfRule type="containsText" dxfId="581" priority="778" operator="containsText" text="PA-1">
      <formula>NOT(ISERROR(SEARCH("PA-1",G157)))</formula>
    </cfRule>
    <cfRule type="colorScale" priority="779">
      <colorScale>
        <cfvo type="min"/>
        <cfvo type="percentile" val="50"/>
        <cfvo type="max"/>
        <color rgb="FFF8696B"/>
        <color rgb="FFFFEB84"/>
        <color rgb="FF63BE7B"/>
      </colorScale>
    </cfRule>
  </conditionalFormatting>
  <conditionalFormatting sqref="M158">
    <cfRule type="cellIs" dxfId="580" priority="775" operator="greaterThan">
      <formula>6</formula>
    </cfRule>
  </conditionalFormatting>
  <conditionalFormatting sqref="G158">
    <cfRule type="containsText" dxfId="579" priority="771" operator="containsText" text="GALERIA">
      <formula>NOT(ISERROR(SEARCH("GALERIA",G158)))</formula>
    </cfRule>
    <cfRule type="containsText" dxfId="578" priority="772" operator="containsText" text="PA-2">
      <formula>NOT(ISERROR(SEARCH("PA-2",G158)))</formula>
    </cfRule>
    <cfRule type="containsText" dxfId="577" priority="773" operator="containsText" text="PA-1">
      <formula>NOT(ISERROR(SEARCH("PA-1",G158)))</formula>
    </cfRule>
    <cfRule type="colorScale" priority="774">
      <colorScale>
        <cfvo type="min"/>
        <cfvo type="percentile" val="50"/>
        <cfvo type="max"/>
        <color rgb="FFF8696B"/>
        <color rgb="FFFFEB84"/>
        <color rgb="FF63BE7B"/>
      </colorScale>
    </cfRule>
  </conditionalFormatting>
  <conditionalFormatting sqref="AC160">
    <cfRule type="cellIs" dxfId="576" priority="760" operator="greaterThan">
      <formula>6</formula>
    </cfRule>
  </conditionalFormatting>
  <conditionalFormatting sqref="M161">
    <cfRule type="cellIs" dxfId="575" priority="766" operator="greaterThan">
      <formula>6</formula>
    </cfRule>
  </conditionalFormatting>
  <conditionalFormatting sqref="G161">
    <cfRule type="containsText" dxfId="574" priority="767" operator="containsText" text="GALERIA">
      <formula>NOT(ISERROR(SEARCH("GALERIA",G161)))</formula>
    </cfRule>
    <cfRule type="containsText" dxfId="573" priority="768" operator="containsText" text="PA-2">
      <formula>NOT(ISERROR(SEARCH("PA-2",G161)))</formula>
    </cfRule>
    <cfRule type="containsText" dxfId="572" priority="769" operator="containsText" text="PA-1">
      <formula>NOT(ISERROR(SEARCH("PA-1",G161)))</formula>
    </cfRule>
    <cfRule type="colorScale" priority="770">
      <colorScale>
        <cfvo type="min"/>
        <cfvo type="percentile" val="50"/>
        <cfvo type="max"/>
        <color rgb="FFF8696B"/>
        <color rgb="FFFFEB84"/>
        <color rgb="FF63BE7B"/>
      </colorScale>
    </cfRule>
  </conditionalFormatting>
  <conditionalFormatting sqref="M159">
    <cfRule type="cellIs" dxfId="571" priority="761" operator="greaterThan">
      <formula>6</formula>
    </cfRule>
  </conditionalFormatting>
  <conditionalFormatting sqref="G159">
    <cfRule type="containsText" dxfId="570" priority="762" operator="containsText" text="GALERIA">
      <formula>NOT(ISERROR(SEARCH("GALERIA",G159)))</formula>
    </cfRule>
    <cfRule type="containsText" dxfId="569" priority="763" operator="containsText" text="PA-2">
      <formula>NOT(ISERROR(SEARCH("PA-2",G159)))</formula>
    </cfRule>
    <cfRule type="containsText" dxfId="568" priority="764" operator="containsText" text="PA-1">
      <formula>NOT(ISERROR(SEARCH("PA-1",G159)))</formula>
    </cfRule>
    <cfRule type="colorScale" priority="765">
      <colorScale>
        <cfvo type="min"/>
        <cfvo type="percentile" val="50"/>
        <cfvo type="max"/>
        <color rgb="FFF8696B"/>
        <color rgb="FFFFEB84"/>
        <color rgb="FF63BE7B"/>
      </colorScale>
    </cfRule>
  </conditionalFormatting>
  <conditionalFormatting sqref="M162">
    <cfRule type="cellIs" dxfId="567" priority="759" operator="greaterThan">
      <formula>6</formula>
    </cfRule>
  </conditionalFormatting>
  <conditionalFormatting sqref="G162">
    <cfRule type="containsText" dxfId="566" priority="755" operator="containsText" text="GALERIA">
      <formula>NOT(ISERROR(SEARCH("GALERIA",G162)))</formula>
    </cfRule>
    <cfRule type="containsText" dxfId="565" priority="756" operator="containsText" text="PA-2">
      <formula>NOT(ISERROR(SEARCH("PA-2",G162)))</formula>
    </cfRule>
    <cfRule type="containsText" dxfId="564" priority="757" operator="containsText" text="PA-1">
      <formula>NOT(ISERROR(SEARCH("PA-1",G162)))</formula>
    </cfRule>
    <cfRule type="colorScale" priority="758">
      <colorScale>
        <cfvo type="min"/>
        <cfvo type="percentile" val="50"/>
        <cfvo type="max"/>
        <color rgb="FFF8696B"/>
        <color rgb="FFFFEB84"/>
        <color rgb="FF63BE7B"/>
      </colorScale>
    </cfRule>
  </conditionalFormatting>
  <conditionalFormatting sqref="M163">
    <cfRule type="cellIs" dxfId="563" priority="754" operator="greaterThan">
      <formula>6</formula>
    </cfRule>
  </conditionalFormatting>
  <conditionalFormatting sqref="G163">
    <cfRule type="containsText" dxfId="562" priority="750" operator="containsText" text="GALERIA">
      <formula>NOT(ISERROR(SEARCH("GALERIA",G163)))</formula>
    </cfRule>
    <cfRule type="containsText" dxfId="561" priority="751" operator="containsText" text="PA-2">
      <formula>NOT(ISERROR(SEARCH("PA-2",G163)))</formula>
    </cfRule>
    <cfRule type="containsText" dxfId="560" priority="752" operator="containsText" text="PA-1">
      <formula>NOT(ISERROR(SEARCH("PA-1",G163)))</formula>
    </cfRule>
    <cfRule type="colorScale" priority="753">
      <colorScale>
        <cfvo type="min"/>
        <cfvo type="percentile" val="50"/>
        <cfvo type="max"/>
        <color rgb="FFF8696B"/>
        <color rgb="FFFFEB84"/>
        <color rgb="FF63BE7B"/>
      </colorScale>
    </cfRule>
  </conditionalFormatting>
  <conditionalFormatting sqref="AC165">
    <cfRule type="cellIs" dxfId="559" priority="739" operator="greaterThan">
      <formula>6</formula>
    </cfRule>
  </conditionalFormatting>
  <conditionalFormatting sqref="M166">
    <cfRule type="cellIs" dxfId="558" priority="745" operator="greaterThan">
      <formula>6</formula>
    </cfRule>
  </conditionalFormatting>
  <conditionalFormatting sqref="G166">
    <cfRule type="containsText" dxfId="557" priority="746" operator="containsText" text="GALERIA">
      <formula>NOT(ISERROR(SEARCH("GALERIA",G166)))</formula>
    </cfRule>
    <cfRule type="containsText" dxfId="556" priority="747" operator="containsText" text="PA-2">
      <formula>NOT(ISERROR(SEARCH("PA-2",G166)))</formula>
    </cfRule>
    <cfRule type="containsText" dxfId="555" priority="748" operator="containsText" text="PA-1">
      <formula>NOT(ISERROR(SEARCH("PA-1",G166)))</formula>
    </cfRule>
    <cfRule type="colorScale" priority="749">
      <colorScale>
        <cfvo type="min"/>
        <cfvo type="percentile" val="50"/>
        <cfvo type="max"/>
        <color rgb="FFF8696B"/>
        <color rgb="FFFFEB84"/>
        <color rgb="FF63BE7B"/>
      </colorScale>
    </cfRule>
  </conditionalFormatting>
  <conditionalFormatting sqref="M164">
    <cfRule type="cellIs" dxfId="554" priority="740" operator="greaterThan">
      <formula>6</formula>
    </cfRule>
  </conditionalFormatting>
  <conditionalFormatting sqref="G164">
    <cfRule type="containsText" dxfId="553" priority="741" operator="containsText" text="GALERIA">
      <formula>NOT(ISERROR(SEARCH("GALERIA",G164)))</formula>
    </cfRule>
    <cfRule type="containsText" dxfId="552" priority="742" operator="containsText" text="PA-2">
      <formula>NOT(ISERROR(SEARCH("PA-2",G164)))</formula>
    </cfRule>
    <cfRule type="containsText" dxfId="551" priority="743" operator="containsText" text="PA-1">
      <formula>NOT(ISERROR(SEARCH("PA-1",G164)))</formula>
    </cfRule>
    <cfRule type="colorScale" priority="744">
      <colorScale>
        <cfvo type="min"/>
        <cfvo type="percentile" val="50"/>
        <cfvo type="max"/>
        <color rgb="FFF8696B"/>
        <color rgb="FFFFEB84"/>
        <color rgb="FF63BE7B"/>
      </colorScale>
    </cfRule>
  </conditionalFormatting>
  <conditionalFormatting sqref="M167">
    <cfRule type="cellIs" dxfId="550" priority="738" operator="greaterThan">
      <formula>6</formula>
    </cfRule>
  </conditionalFormatting>
  <conditionalFormatting sqref="G167">
    <cfRule type="containsText" dxfId="549" priority="734" operator="containsText" text="GALERIA">
      <formula>NOT(ISERROR(SEARCH("GALERIA",G167)))</formula>
    </cfRule>
    <cfRule type="containsText" dxfId="548" priority="735" operator="containsText" text="PA-2">
      <formula>NOT(ISERROR(SEARCH("PA-2",G167)))</formula>
    </cfRule>
    <cfRule type="containsText" dxfId="547" priority="736" operator="containsText" text="PA-1">
      <formula>NOT(ISERROR(SEARCH("PA-1",G167)))</formula>
    </cfRule>
    <cfRule type="colorScale" priority="737">
      <colorScale>
        <cfvo type="min"/>
        <cfvo type="percentile" val="50"/>
        <cfvo type="max"/>
        <color rgb="FFF8696B"/>
        <color rgb="FFFFEB84"/>
        <color rgb="FF63BE7B"/>
      </colorScale>
    </cfRule>
  </conditionalFormatting>
  <conditionalFormatting sqref="M168">
    <cfRule type="cellIs" dxfId="546" priority="733" operator="greaterThan">
      <formula>6</formula>
    </cfRule>
  </conditionalFormatting>
  <conditionalFormatting sqref="G168">
    <cfRule type="containsText" dxfId="545" priority="729" operator="containsText" text="GALERIA">
      <formula>NOT(ISERROR(SEARCH("GALERIA",G168)))</formula>
    </cfRule>
    <cfRule type="containsText" dxfId="544" priority="730" operator="containsText" text="PA-2">
      <formula>NOT(ISERROR(SEARCH("PA-2",G168)))</formula>
    </cfRule>
    <cfRule type="containsText" dxfId="543" priority="731" operator="containsText" text="PA-1">
      <formula>NOT(ISERROR(SEARCH("PA-1",G168)))</formula>
    </cfRule>
    <cfRule type="colorScale" priority="732">
      <colorScale>
        <cfvo type="min"/>
        <cfvo type="percentile" val="50"/>
        <cfvo type="max"/>
        <color rgb="FFF8696B"/>
        <color rgb="FFFFEB84"/>
        <color rgb="FF63BE7B"/>
      </colorScale>
    </cfRule>
  </conditionalFormatting>
  <conditionalFormatting sqref="M169">
    <cfRule type="cellIs" dxfId="542" priority="728" operator="greaterThan">
      <formula>6</formula>
    </cfRule>
  </conditionalFormatting>
  <conditionalFormatting sqref="G169">
    <cfRule type="containsText" dxfId="541" priority="724" operator="containsText" text="GALERIA">
      <formula>NOT(ISERROR(SEARCH("GALERIA",G169)))</formula>
    </cfRule>
    <cfRule type="containsText" dxfId="540" priority="725" operator="containsText" text="PA-2">
      <formula>NOT(ISERROR(SEARCH("PA-2",G169)))</formula>
    </cfRule>
    <cfRule type="containsText" dxfId="539" priority="726" operator="containsText" text="PA-1">
      <formula>NOT(ISERROR(SEARCH("PA-1",G169)))</formula>
    </cfRule>
    <cfRule type="colorScale" priority="727">
      <colorScale>
        <cfvo type="min"/>
        <cfvo type="percentile" val="50"/>
        <cfvo type="max"/>
        <color rgb="FFF8696B"/>
        <color rgb="FFFFEB84"/>
        <color rgb="FF63BE7B"/>
      </colorScale>
    </cfRule>
  </conditionalFormatting>
  <conditionalFormatting sqref="M170">
    <cfRule type="cellIs" dxfId="538" priority="723" operator="greaterThan">
      <formula>6</formula>
    </cfRule>
  </conditionalFormatting>
  <conditionalFormatting sqref="G170">
    <cfRule type="containsText" dxfId="537" priority="719" operator="containsText" text="GALERIA">
      <formula>NOT(ISERROR(SEARCH("GALERIA",G170)))</formula>
    </cfRule>
    <cfRule type="containsText" dxfId="536" priority="720" operator="containsText" text="PA-2">
      <formula>NOT(ISERROR(SEARCH("PA-2",G170)))</formula>
    </cfRule>
    <cfRule type="containsText" dxfId="535" priority="721" operator="containsText" text="PA-1">
      <formula>NOT(ISERROR(SEARCH("PA-1",G170)))</formula>
    </cfRule>
    <cfRule type="colorScale" priority="722">
      <colorScale>
        <cfvo type="min"/>
        <cfvo type="percentile" val="50"/>
        <cfvo type="max"/>
        <color rgb="FFF8696B"/>
        <color rgb="FFFFEB84"/>
        <color rgb="FF63BE7B"/>
      </colorScale>
    </cfRule>
  </conditionalFormatting>
  <conditionalFormatting sqref="M171">
    <cfRule type="cellIs" dxfId="534" priority="718" operator="greaterThan">
      <formula>6</formula>
    </cfRule>
  </conditionalFormatting>
  <conditionalFormatting sqref="G171">
    <cfRule type="containsText" dxfId="533" priority="714" operator="containsText" text="GALERIA">
      <formula>NOT(ISERROR(SEARCH("GALERIA",G171)))</formula>
    </cfRule>
    <cfRule type="containsText" dxfId="532" priority="715" operator="containsText" text="PA-2">
      <formula>NOT(ISERROR(SEARCH("PA-2",G171)))</formula>
    </cfRule>
    <cfRule type="containsText" dxfId="531" priority="716" operator="containsText" text="PA-1">
      <formula>NOT(ISERROR(SEARCH("PA-1",G171)))</formula>
    </cfRule>
    <cfRule type="colorScale" priority="717">
      <colorScale>
        <cfvo type="min"/>
        <cfvo type="percentile" val="50"/>
        <cfvo type="max"/>
        <color rgb="FFF8696B"/>
        <color rgb="FFFFEB84"/>
        <color rgb="FF63BE7B"/>
      </colorScale>
    </cfRule>
  </conditionalFormatting>
  <conditionalFormatting sqref="M172">
    <cfRule type="cellIs" dxfId="530" priority="713" operator="greaterThan">
      <formula>6</formula>
    </cfRule>
  </conditionalFormatting>
  <conditionalFormatting sqref="G172">
    <cfRule type="containsText" dxfId="529" priority="709" operator="containsText" text="GALERIA">
      <formula>NOT(ISERROR(SEARCH("GALERIA",G172)))</formula>
    </cfRule>
    <cfRule type="containsText" dxfId="528" priority="710" operator="containsText" text="PA-2">
      <formula>NOT(ISERROR(SEARCH("PA-2",G172)))</formula>
    </cfRule>
    <cfRule type="containsText" dxfId="527" priority="711" operator="containsText" text="PA-1">
      <formula>NOT(ISERROR(SEARCH("PA-1",G172)))</formula>
    </cfRule>
    <cfRule type="colorScale" priority="712">
      <colorScale>
        <cfvo type="min"/>
        <cfvo type="percentile" val="50"/>
        <cfvo type="max"/>
        <color rgb="FFF8696B"/>
        <color rgb="FFFFEB84"/>
        <color rgb="FF63BE7B"/>
      </colorScale>
    </cfRule>
  </conditionalFormatting>
  <conditionalFormatting sqref="M173">
    <cfRule type="cellIs" dxfId="526" priority="708" operator="greaterThan">
      <formula>6</formula>
    </cfRule>
  </conditionalFormatting>
  <conditionalFormatting sqref="G173">
    <cfRule type="containsText" dxfId="525" priority="704" operator="containsText" text="GALERIA">
      <formula>NOT(ISERROR(SEARCH("GALERIA",G173)))</formula>
    </cfRule>
    <cfRule type="containsText" dxfId="524" priority="705" operator="containsText" text="PA-2">
      <formula>NOT(ISERROR(SEARCH("PA-2",G173)))</formula>
    </cfRule>
    <cfRule type="containsText" dxfId="523" priority="706" operator="containsText" text="PA-1">
      <formula>NOT(ISERROR(SEARCH("PA-1",G173)))</formula>
    </cfRule>
    <cfRule type="colorScale" priority="707">
      <colorScale>
        <cfvo type="min"/>
        <cfvo type="percentile" val="50"/>
        <cfvo type="max"/>
        <color rgb="FFF8696B"/>
        <color rgb="FFFFEB84"/>
        <color rgb="FF63BE7B"/>
      </colorScale>
    </cfRule>
  </conditionalFormatting>
  <conditionalFormatting sqref="M174">
    <cfRule type="cellIs" dxfId="522" priority="703" operator="greaterThan">
      <formula>6</formula>
    </cfRule>
  </conditionalFormatting>
  <conditionalFormatting sqref="G174">
    <cfRule type="containsText" dxfId="521" priority="699" operator="containsText" text="GALERIA">
      <formula>NOT(ISERROR(SEARCH("GALERIA",G174)))</formula>
    </cfRule>
    <cfRule type="containsText" dxfId="520" priority="700" operator="containsText" text="PA-2">
      <formula>NOT(ISERROR(SEARCH("PA-2",G174)))</formula>
    </cfRule>
    <cfRule type="containsText" dxfId="519" priority="701" operator="containsText" text="PA-1">
      <formula>NOT(ISERROR(SEARCH("PA-1",G174)))</formula>
    </cfRule>
    <cfRule type="colorScale" priority="702">
      <colorScale>
        <cfvo type="min"/>
        <cfvo type="percentile" val="50"/>
        <cfvo type="max"/>
        <color rgb="FFF8696B"/>
        <color rgb="FFFFEB84"/>
        <color rgb="FF63BE7B"/>
      </colorScale>
    </cfRule>
  </conditionalFormatting>
  <conditionalFormatting sqref="M175">
    <cfRule type="cellIs" dxfId="518" priority="698" operator="greaterThan">
      <formula>6</formula>
    </cfRule>
  </conditionalFormatting>
  <conditionalFormatting sqref="G175">
    <cfRule type="containsText" dxfId="517" priority="694" operator="containsText" text="GALERIA">
      <formula>NOT(ISERROR(SEARCH("GALERIA",G175)))</formula>
    </cfRule>
    <cfRule type="containsText" dxfId="516" priority="695" operator="containsText" text="PA-2">
      <formula>NOT(ISERROR(SEARCH("PA-2",G175)))</formula>
    </cfRule>
    <cfRule type="containsText" dxfId="515" priority="696" operator="containsText" text="PA-1">
      <formula>NOT(ISERROR(SEARCH("PA-1",G175)))</formula>
    </cfRule>
    <cfRule type="colorScale" priority="697">
      <colorScale>
        <cfvo type="min"/>
        <cfvo type="percentile" val="50"/>
        <cfvo type="max"/>
        <color rgb="FFF8696B"/>
        <color rgb="FFFFEB84"/>
        <color rgb="FF63BE7B"/>
      </colorScale>
    </cfRule>
  </conditionalFormatting>
  <conditionalFormatting sqref="M176">
    <cfRule type="cellIs" dxfId="514" priority="693" operator="greaterThan">
      <formula>6</formula>
    </cfRule>
  </conditionalFormatting>
  <conditionalFormatting sqref="G176">
    <cfRule type="containsText" dxfId="513" priority="689" operator="containsText" text="GALERIA">
      <formula>NOT(ISERROR(SEARCH("GALERIA",G176)))</formula>
    </cfRule>
    <cfRule type="containsText" dxfId="512" priority="690" operator="containsText" text="PA-2">
      <formula>NOT(ISERROR(SEARCH("PA-2",G176)))</formula>
    </cfRule>
    <cfRule type="containsText" dxfId="511" priority="691" operator="containsText" text="PA-1">
      <formula>NOT(ISERROR(SEARCH("PA-1",G176)))</formula>
    </cfRule>
    <cfRule type="colorScale" priority="692">
      <colorScale>
        <cfvo type="min"/>
        <cfvo type="percentile" val="50"/>
        <cfvo type="max"/>
        <color rgb="FFF8696B"/>
        <color rgb="FFFFEB84"/>
        <color rgb="FF63BE7B"/>
      </colorScale>
    </cfRule>
  </conditionalFormatting>
  <conditionalFormatting sqref="M177">
    <cfRule type="cellIs" dxfId="510" priority="688" operator="greaterThan">
      <formula>6</formula>
    </cfRule>
  </conditionalFormatting>
  <conditionalFormatting sqref="G177">
    <cfRule type="containsText" dxfId="509" priority="684" operator="containsText" text="GALERIA">
      <formula>NOT(ISERROR(SEARCH("GALERIA",G177)))</formula>
    </cfRule>
    <cfRule type="containsText" dxfId="508" priority="685" operator="containsText" text="PA-2">
      <formula>NOT(ISERROR(SEARCH("PA-2",G177)))</formula>
    </cfRule>
    <cfRule type="containsText" dxfId="507" priority="686" operator="containsText" text="PA-1">
      <formula>NOT(ISERROR(SEARCH("PA-1",G177)))</formula>
    </cfRule>
    <cfRule type="colorScale" priority="687">
      <colorScale>
        <cfvo type="min"/>
        <cfvo type="percentile" val="50"/>
        <cfvo type="max"/>
        <color rgb="FFF8696B"/>
        <color rgb="FFFFEB84"/>
        <color rgb="FF63BE7B"/>
      </colorScale>
    </cfRule>
  </conditionalFormatting>
  <conditionalFormatting sqref="M178">
    <cfRule type="cellIs" dxfId="506" priority="683" operator="greaterThan">
      <formula>6</formula>
    </cfRule>
  </conditionalFormatting>
  <conditionalFormatting sqref="G178">
    <cfRule type="containsText" dxfId="505" priority="679" operator="containsText" text="GALERIA">
      <formula>NOT(ISERROR(SEARCH("GALERIA",G178)))</formula>
    </cfRule>
    <cfRule type="containsText" dxfId="504" priority="680" operator="containsText" text="PA-2">
      <formula>NOT(ISERROR(SEARCH("PA-2",G178)))</formula>
    </cfRule>
    <cfRule type="containsText" dxfId="503" priority="681" operator="containsText" text="PA-1">
      <formula>NOT(ISERROR(SEARCH("PA-1",G178)))</formula>
    </cfRule>
    <cfRule type="colorScale" priority="682">
      <colorScale>
        <cfvo type="min"/>
        <cfvo type="percentile" val="50"/>
        <cfvo type="max"/>
        <color rgb="FFF8696B"/>
        <color rgb="FFFFEB84"/>
        <color rgb="FF63BE7B"/>
      </colorScale>
    </cfRule>
  </conditionalFormatting>
  <conditionalFormatting sqref="M179">
    <cfRule type="cellIs" dxfId="502" priority="678" operator="greaterThan">
      <formula>6</formula>
    </cfRule>
  </conditionalFormatting>
  <conditionalFormatting sqref="G179">
    <cfRule type="containsText" dxfId="501" priority="674" operator="containsText" text="GALERIA">
      <formula>NOT(ISERROR(SEARCH("GALERIA",G179)))</formula>
    </cfRule>
    <cfRule type="containsText" dxfId="500" priority="675" operator="containsText" text="PA-2">
      <formula>NOT(ISERROR(SEARCH("PA-2",G179)))</formula>
    </cfRule>
    <cfRule type="containsText" dxfId="499" priority="676" operator="containsText" text="PA-1">
      <formula>NOT(ISERROR(SEARCH("PA-1",G179)))</formula>
    </cfRule>
    <cfRule type="colorScale" priority="677">
      <colorScale>
        <cfvo type="min"/>
        <cfvo type="percentile" val="50"/>
        <cfvo type="max"/>
        <color rgb="FFF8696B"/>
        <color rgb="FFFFEB84"/>
        <color rgb="FF63BE7B"/>
      </colorScale>
    </cfRule>
  </conditionalFormatting>
  <conditionalFormatting sqref="M180">
    <cfRule type="cellIs" dxfId="498" priority="673" operator="greaterThan">
      <formula>6</formula>
    </cfRule>
  </conditionalFormatting>
  <conditionalFormatting sqref="G180">
    <cfRule type="containsText" dxfId="497" priority="669" operator="containsText" text="GALERIA">
      <formula>NOT(ISERROR(SEARCH("GALERIA",G180)))</formula>
    </cfRule>
    <cfRule type="containsText" dxfId="496" priority="670" operator="containsText" text="PA-2">
      <formula>NOT(ISERROR(SEARCH("PA-2",G180)))</formula>
    </cfRule>
    <cfRule type="containsText" dxfId="495" priority="671" operator="containsText" text="PA-1">
      <formula>NOT(ISERROR(SEARCH("PA-1",G180)))</formula>
    </cfRule>
    <cfRule type="colorScale" priority="672">
      <colorScale>
        <cfvo type="min"/>
        <cfvo type="percentile" val="50"/>
        <cfvo type="max"/>
        <color rgb="FFF8696B"/>
        <color rgb="FFFFEB84"/>
        <color rgb="FF63BE7B"/>
      </colorScale>
    </cfRule>
  </conditionalFormatting>
  <conditionalFormatting sqref="AC182">
    <cfRule type="cellIs" dxfId="494" priority="648" operator="greaterThan">
      <formula>6</formula>
    </cfRule>
  </conditionalFormatting>
  <conditionalFormatting sqref="M183">
    <cfRule type="cellIs" dxfId="493" priority="654" operator="greaterThan">
      <formula>6</formula>
    </cfRule>
  </conditionalFormatting>
  <conditionalFormatting sqref="G183">
    <cfRule type="containsText" dxfId="492" priority="655" operator="containsText" text="GALERIA">
      <formula>NOT(ISERROR(SEARCH("GALERIA",G183)))</formula>
    </cfRule>
    <cfRule type="containsText" dxfId="491" priority="656" operator="containsText" text="PA-2">
      <formula>NOT(ISERROR(SEARCH("PA-2",G183)))</formula>
    </cfRule>
    <cfRule type="containsText" dxfId="490" priority="657" operator="containsText" text="PA-1">
      <formula>NOT(ISERROR(SEARCH("PA-1",G183)))</formula>
    </cfRule>
    <cfRule type="colorScale" priority="658">
      <colorScale>
        <cfvo type="min"/>
        <cfvo type="percentile" val="50"/>
        <cfvo type="max"/>
        <color rgb="FFF8696B"/>
        <color rgb="FFFFEB84"/>
        <color rgb="FF63BE7B"/>
      </colorScale>
    </cfRule>
  </conditionalFormatting>
  <conditionalFormatting sqref="M181">
    <cfRule type="cellIs" dxfId="489" priority="649" operator="greaterThan">
      <formula>6</formula>
    </cfRule>
  </conditionalFormatting>
  <conditionalFormatting sqref="G181">
    <cfRule type="containsText" dxfId="488" priority="650" operator="containsText" text="GALERIA">
      <formula>NOT(ISERROR(SEARCH("GALERIA",G181)))</formula>
    </cfRule>
    <cfRule type="containsText" dxfId="487" priority="651" operator="containsText" text="PA-2">
      <formula>NOT(ISERROR(SEARCH("PA-2",G181)))</formula>
    </cfRule>
    <cfRule type="containsText" dxfId="486" priority="652" operator="containsText" text="PA-1">
      <formula>NOT(ISERROR(SEARCH("PA-1",G181)))</formula>
    </cfRule>
    <cfRule type="colorScale" priority="653">
      <colorScale>
        <cfvo type="min"/>
        <cfvo type="percentile" val="50"/>
        <cfvo type="max"/>
        <color rgb="FFF8696B"/>
        <color rgb="FFFFEB84"/>
        <color rgb="FF63BE7B"/>
      </colorScale>
    </cfRule>
  </conditionalFormatting>
  <conditionalFormatting sqref="M184">
    <cfRule type="cellIs" dxfId="485" priority="647" operator="greaterThan">
      <formula>6</formula>
    </cfRule>
  </conditionalFormatting>
  <conditionalFormatting sqref="G184">
    <cfRule type="containsText" dxfId="484" priority="643" operator="containsText" text="GALERIA">
      <formula>NOT(ISERROR(SEARCH("GALERIA",G184)))</formula>
    </cfRule>
    <cfRule type="containsText" dxfId="483" priority="644" operator="containsText" text="PA-2">
      <formula>NOT(ISERROR(SEARCH("PA-2",G184)))</formula>
    </cfRule>
    <cfRule type="containsText" dxfId="482" priority="645" operator="containsText" text="PA-1">
      <formula>NOT(ISERROR(SEARCH("PA-1",G184)))</formula>
    </cfRule>
    <cfRule type="colorScale" priority="646">
      <colorScale>
        <cfvo type="min"/>
        <cfvo type="percentile" val="50"/>
        <cfvo type="max"/>
        <color rgb="FFF8696B"/>
        <color rgb="FFFFEB84"/>
        <color rgb="FF63BE7B"/>
      </colorScale>
    </cfRule>
  </conditionalFormatting>
  <conditionalFormatting sqref="M185">
    <cfRule type="cellIs" dxfId="481" priority="642" operator="greaterThan">
      <formula>6</formula>
    </cfRule>
  </conditionalFormatting>
  <conditionalFormatting sqref="G185">
    <cfRule type="containsText" dxfId="480" priority="638" operator="containsText" text="GALERIA">
      <formula>NOT(ISERROR(SEARCH("GALERIA",G185)))</formula>
    </cfRule>
    <cfRule type="containsText" dxfId="479" priority="639" operator="containsText" text="PA-2">
      <formula>NOT(ISERROR(SEARCH("PA-2",G185)))</formula>
    </cfRule>
    <cfRule type="containsText" dxfId="478" priority="640" operator="containsText" text="PA-1">
      <formula>NOT(ISERROR(SEARCH("PA-1",G185)))</formula>
    </cfRule>
    <cfRule type="colorScale" priority="641">
      <colorScale>
        <cfvo type="min"/>
        <cfvo type="percentile" val="50"/>
        <cfvo type="max"/>
        <color rgb="FFF8696B"/>
        <color rgb="FFFFEB84"/>
        <color rgb="FF63BE7B"/>
      </colorScale>
    </cfRule>
  </conditionalFormatting>
  <conditionalFormatting sqref="AC187">
    <cfRule type="cellIs" dxfId="477" priority="627" operator="greaterThan">
      <formula>6</formula>
    </cfRule>
  </conditionalFormatting>
  <conditionalFormatting sqref="M188">
    <cfRule type="cellIs" dxfId="476" priority="633" operator="greaterThan">
      <formula>6</formula>
    </cfRule>
  </conditionalFormatting>
  <conditionalFormatting sqref="G188">
    <cfRule type="containsText" dxfId="475" priority="634" operator="containsText" text="GALERIA">
      <formula>NOT(ISERROR(SEARCH("GALERIA",G188)))</formula>
    </cfRule>
    <cfRule type="containsText" dxfId="474" priority="635" operator="containsText" text="PA-2">
      <formula>NOT(ISERROR(SEARCH("PA-2",G188)))</formula>
    </cfRule>
    <cfRule type="containsText" dxfId="473" priority="636" operator="containsText" text="PA-1">
      <formula>NOT(ISERROR(SEARCH("PA-1",G188)))</formula>
    </cfRule>
    <cfRule type="colorScale" priority="637">
      <colorScale>
        <cfvo type="min"/>
        <cfvo type="percentile" val="50"/>
        <cfvo type="max"/>
        <color rgb="FFF8696B"/>
        <color rgb="FFFFEB84"/>
        <color rgb="FF63BE7B"/>
      </colorScale>
    </cfRule>
  </conditionalFormatting>
  <conditionalFormatting sqref="M186">
    <cfRule type="cellIs" dxfId="472" priority="628" operator="greaterThan">
      <formula>6</formula>
    </cfRule>
  </conditionalFormatting>
  <conditionalFormatting sqref="G186">
    <cfRule type="containsText" dxfId="471" priority="629" operator="containsText" text="GALERIA">
      <formula>NOT(ISERROR(SEARCH("GALERIA",G186)))</formula>
    </cfRule>
    <cfRule type="containsText" dxfId="470" priority="630" operator="containsText" text="PA-2">
      <formula>NOT(ISERROR(SEARCH("PA-2",G186)))</formula>
    </cfRule>
    <cfRule type="containsText" dxfId="469" priority="631" operator="containsText" text="PA-1">
      <formula>NOT(ISERROR(SEARCH("PA-1",G186)))</formula>
    </cfRule>
    <cfRule type="colorScale" priority="632">
      <colorScale>
        <cfvo type="min"/>
        <cfvo type="percentile" val="50"/>
        <cfvo type="max"/>
        <color rgb="FFF8696B"/>
        <color rgb="FFFFEB84"/>
        <color rgb="FF63BE7B"/>
      </colorScale>
    </cfRule>
  </conditionalFormatting>
  <conditionalFormatting sqref="M189">
    <cfRule type="cellIs" dxfId="468" priority="626" operator="greaterThan">
      <formula>6</formula>
    </cfRule>
  </conditionalFormatting>
  <conditionalFormatting sqref="G189">
    <cfRule type="containsText" dxfId="467" priority="622" operator="containsText" text="GALERIA">
      <formula>NOT(ISERROR(SEARCH("GALERIA",G189)))</formula>
    </cfRule>
    <cfRule type="containsText" dxfId="466" priority="623" operator="containsText" text="PA-2">
      <formula>NOT(ISERROR(SEARCH("PA-2",G189)))</formula>
    </cfRule>
    <cfRule type="containsText" dxfId="465" priority="624" operator="containsText" text="PA-1">
      <formula>NOT(ISERROR(SEARCH("PA-1",G189)))</formula>
    </cfRule>
    <cfRule type="colorScale" priority="625">
      <colorScale>
        <cfvo type="min"/>
        <cfvo type="percentile" val="50"/>
        <cfvo type="max"/>
        <color rgb="FFF8696B"/>
        <color rgb="FFFFEB84"/>
        <color rgb="FF63BE7B"/>
      </colorScale>
    </cfRule>
  </conditionalFormatting>
  <conditionalFormatting sqref="M190">
    <cfRule type="cellIs" dxfId="464" priority="621" operator="greaterThan">
      <formula>6</formula>
    </cfRule>
  </conditionalFormatting>
  <conditionalFormatting sqref="G190">
    <cfRule type="containsText" dxfId="463" priority="617" operator="containsText" text="GALERIA">
      <formula>NOT(ISERROR(SEARCH("GALERIA",G190)))</formula>
    </cfRule>
    <cfRule type="containsText" dxfId="462" priority="618" operator="containsText" text="PA-2">
      <formula>NOT(ISERROR(SEARCH("PA-2",G190)))</formula>
    </cfRule>
    <cfRule type="containsText" dxfId="461" priority="619" operator="containsText" text="PA-1">
      <formula>NOT(ISERROR(SEARCH("PA-1",G190)))</formula>
    </cfRule>
    <cfRule type="colorScale" priority="620">
      <colorScale>
        <cfvo type="min"/>
        <cfvo type="percentile" val="50"/>
        <cfvo type="max"/>
        <color rgb="FFF8696B"/>
        <color rgb="FFFFEB84"/>
        <color rgb="FF63BE7B"/>
      </colorScale>
    </cfRule>
  </conditionalFormatting>
  <conditionalFormatting sqref="M191">
    <cfRule type="cellIs" dxfId="460" priority="616" operator="greaterThan">
      <formula>6</formula>
    </cfRule>
  </conditionalFormatting>
  <conditionalFormatting sqref="G191">
    <cfRule type="containsText" dxfId="459" priority="612" operator="containsText" text="GALERIA">
      <formula>NOT(ISERROR(SEARCH("GALERIA",G191)))</formula>
    </cfRule>
    <cfRule type="containsText" dxfId="458" priority="613" operator="containsText" text="PA-2">
      <formula>NOT(ISERROR(SEARCH("PA-2",G191)))</formula>
    </cfRule>
    <cfRule type="containsText" dxfId="457" priority="614" operator="containsText" text="PA-1">
      <formula>NOT(ISERROR(SEARCH("PA-1",G191)))</formula>
    </cfRule>
    <cfRule type="colorScale" priority="615">
      <colorScale>
        <cfvo type="min"/>
        <cfvo type="percentile" val="50"/>
        <cfvo type="max"/>
        <color rgb="FFF8696B"/>
        <color rgb="FFFFEB84"/>
        <color rgb="FF63BE7B"/>
      </colorScale>
    </cfRule>
  </conditionalFormatting>
  <conditionalFormatting sqref="M192">
    <cfRule type="cellIs" dxfId="456" priority="611" operator="greaterThan">
      <formula>6</formula>
    </cfRule>
  </conditionalFormatting>
  <conditionalFormatting sqref="G192">
    <cfRule type="containsText" dxfId="455" priority="607" operator="containsText" text="GALERIA">
      <formula>NOT(ISERROR(SEARCH("GALERIA",G192)))</formula>
    </cfRule>
    <cfRule type="containsText" dxfId="454" priority="608" operator="containsText" text="PA-2">
      <formula>NOT(ISERROR(SEARCH("PA-2",G192)))</formula>
    </cfRule>
    <cfRule type="containsText" dxfId="453" priority="609" operator="containsText" text="PA-1">
      <formula>NOT(ISERROR(SEARCH("PA-1",G192)))</formula>
    </cfRule>
    <cfRule type="colorScale" priority="610">
      <colorScale>
        <cfvo type="min"/>
        <cfvo type="percentile" val="50"/>
        <cfvo type="max"/>
        <color rgb="FFF8696B"/>
        <color rgb="FFFFEB84"/>
        <color rgb="FF63BE7B"/>
      </colorScale>
    </cfRule>
  </conditionalFormatting>
  <conditionalFormatting sqref="M193">
    <cfRule type="cellIs" dxfId="452" priority="606" operator="greaterThan">
      <formula>6</formula>
    </cfRule>
  </conditionalFormatting>
  <conditionalFormatting sqref="G193">
    <cfRule type="containsText" dxfId="451" priority="602" operator="containsText" text="GALERIA">
      <formula>NOT(ISERROR(SEARCH("GALERIA",G193)))</formula>
    </cfRule>
    <cfRule type="containsText" dxfId="450" priority="603" operator="containsText" text="PA-2">
      <formula>NOT(ISERROR(SEARCH("PA-2",G193)))</formula>
    </cfRule>
    <cfRule type="containsText" dxfId="449" priority="604" operator="containsText" text="PA-1">
      <formula>NOT(ISERROR(SEARCH("PA-1",G193)))</formula>
    </cfRule>
    <cfRule type="colorScale" priority="605">
      <colorScale>
        <cfvo type="min"/>
        <cfvo type="percentile" val="50"/>
        <cfvo type="max"/>
        <color rgb="FFF8696B"/>
        <color rgb="FFFFEB84"/>
        <color rgb="FF63BE7B"/>
      </colorScale>
    </cfRule>
  </conditionalFormatting>
  <conditionalFormatting sqref="M194">
    <cfRule type="cellIs" dxfId="448" priority="601" operator="greaterThan">
      <formula>6</formula>
    </cfRule>
  </conditionalFormatting>
  <conditionalFormatting sqref="G194">
    <cfRule type="containsText" dxfId="447" priority="597" operator="containsText" text="GALERIA">
      <formula>NOT(ISERROR(SEARCH("GALERIA",G194)))</formula>
    </cfRule>
    <cfRule type="containsText" dxfId="446" priority="598" operator="containsText" text="PA-2">
      <formula>NOT(ISERROR(SEARCH("PA-2",G194)))</formula>
    </cfRule>
    <cfRule type="containsText" dxfId="445" priority="599" operator="containsText" text="PA-1">
      <formula>NOT(ISERROR(SEARCH("PA-1",G194)))</formula>
    </cfRule>
    <cfRule type="colorScale" priority="600">
      <colorScale>
        <cfvo type="min"/>
        <cfvo type="percentile" val="50"/>
        <cfvo type="max"/>
        <color rgb="FFF8696B"/>
        <color rgb="FFFFEB84"/>
        <color rgb="FF63BE7B"/>
      </colorScale>
    </cfRule>
  </conditionalFormatting>
  <conditionalFormatting sqref="M195">
    <cfRule type="cellIs" dxfId="444" priority="596" operator="greaterThan">
      <formula>6</formula>
    </cfRule>
  </conditionalFormatting>
  <conditionalFormatting sqref="G195">
    <cfRule type="containsText" dxfId="443" priority="592" operator="containsText" text="GALERIA">
      <formula>NOT(ISERROR(SEARCH("GALERIA",G195)))</formula>
    </cfRule>
    <cfRule type="containsText" dxfId="442" priority="593" operator="containsText" text="PA-2">
      <formula>NOT(ISERROR(SEARCH("PA-2",G195)))</formula>
    </cfRule>
    <cfRule type="containsText" dxfId="441" priority="594" operator="containsText" text="PA-1">
      <formula>NOT(ISERROR(SEARCH("PA-1",G195)))</formula>
    </cfRule>
    <cfRule type="colorScale" priority="595">
      <colorScale>
        <cfvo type="min"/>
        <cfvo type="percentile" val="50"/>
        <cfvo type="max"/>
        <color rgb="FFF8696B"/>
        <color rgb="FFFFEB84"/>
        <color rgb="FF63BE7B"/>
      </colorScale>
    </cfRule>
  </conditionalFormatting>
  <conditionalFormatting sqref="M196">
    <cfRule type="cellIs" dxfId="440" priority="591" operator="greaterThan">
      <formula>6</formula>
    </cfRule>
  </conditionalFormatting>
  <conditionalFormatting sqref="G196">
    <cfRule type="containsText" dxfId="439" priority="587" operator="containsText" text="GALERIA">
      <formula>NOT(ISERROR(SEARCH("GALERIA",G196)))</formula>
    </cfRule>
    <cfRule type="containsText" dxfId="438" priority="588" operator="containsText" text="PA-2">
      <formula>NOT(ISERROR(SEARCH("PA-2",G196)))</formula>
    </cfRule>
    <cfRule type="containsText" dxfId="437" priority="589" operator="containsText" text="PA-1">
      <formula>NOT(ISERROR(SEARCH("PA-1",G196)))</formula>
    </cfRule>
    <cfRule type="colorScale" priority="590">
      <colorScale>
        <cfvo type="min"/>
        <cfvo type="percentile" val="50"/>
        <cfvo type="max"/>
        <color rgb="FFF8696B"/>
        <color rgb="FFFFEB84"/>
        <color rgb="FF63BE7B"/>
      </colorScale>
    </cfRule>
  </conditionalFormatting>
  <conditionalFormatting sqref="M197">
    <cfRule type="cellIs" dxfId="436" priority="586" operator="greaterThan">
      <formula>6</formula>
    </cfRule>
  </conditionalFormatting>
  <conditionalFormatting sqref="G197">
    <cfRule type="containsText" dxfId="435" priority="582" operator="containsText" text="GALERIA">
      <formula>NOT(ISERROR(SEARCH("GALERIA",G197)))</formula>
    </cfRule>
    <cfRule type="containsText" dxfId="434" priority="583" operator="containsText" text="PA-2">
      <formula>NOT(ISERROR(SEARCH("PA-2",G197)))</formula>
    </cfRule>
    <cfRule type="containsText" dxfId="433" priority="584" operator="containsText" text="PA-1">
      <formula>NOT(ISERROR(SEARCH("PA-1",G197)))</formula>
    </cfRule>
    <cfRule type="colorScale" priority="585">
      <colorScale>
        <cfvo type="min"/>
        <cfvo type="percentile" val="50"/>
        <cfvo type="max"/>
        <color rgb="FFF8696B"/>
        <color rgb="FFFFEB84"/>
        <color rgb="FF63BE7B"/>
      </colorScale>
    </cfRule>
  </conditionalFormatting>
  <conditionalFormatting sqref="M198">
    <cfRule type="cellIs" dxfId="432" priority="581" operator="greaterThan">
      <formula>6</formula>
    </cfRule>
  </conditionalFormatting>
  <conditionalFormatting sqref="G198">
    <cfRule type="containsText" dxfId="431" priority="577" operator="containsText" text="GALERIA">
      <formula>NOT(ISERROR(SEARCH("GALERIA",G198)))</formula>
    </cfRule>
    <cfRule type="containsText" dxfId="430" priority="578" operator="containsText" text="PA-2">
      <formula>NOT(ISERROR(SEARCH("PA-2",G198)))</formula>
    </cfRule>
    <cfRule type="containsText" dxfId="429" priority="579" operator="containsText" text="PA-1">
      <formula>NOT(ISERROR(SEARCH("PA-1",G198)))</formula>
    </cfRule>
    <cfRule type="colorScale" priority="580">
      <colorScale>
        <cfvo type="min"/>
        <cfvo type="percentile" val="50"/>
        <cfvo type="max"/>
        <color rgb="FFF8696B"/>
        <color rgb="FFFFEB84"/>
        <color rgb="FF63BE7B"/>
      </colorScale>
    </cfRule>
  </conditionalFormatting>
  <conditionalFormatting sqref="M199">
    <cfRule type="cellIs" dxfId="428" priority="576" operator="greaterThan">
      <formula>6</formula>
    </cfRule>
  </conditionalFormatting>
  <conditionalFormatting sqref="G199">
    <cfRule type="containsText" dxfId="427" priority="572" operator="containsText" text="GALERIA">
      <formula>NOT(ISERROR(SEARCH("GALERIA",G199)))</formula>
    </cfRule>
    <cfRule type="containsText" dxfId="426" priority="573" operator="containsText" text="PA-2">
      <formula>NOT(ISERROR(SEARCH("PA-2",G199)))</formula>
    </cfRule>
    <cfRule type="containsText" dxfId="425" priority="574" operator="containsText" text="PA-1">
      <formula>NOT(ISERROR(SEARCH("PA-1",G199)))</formula>
    </cfRule>
    <cfRule type="colorScale" priority="575">
      <colorScale>
        <cfvo type="min"/>
        <cfvo type="percentile" val="50"/>
        <cfvo type="max"/>
        <color rgb="FFF8696B"/>
        <color rgb="FFFFEB84"/>
        <color rgb="FF63BE7B"/>
      </colorScale>
    </cfRule>
  </conditionalFormatting>
  <conditionalFormatting sqref="M200">
    <cfRule type="cellIs" dxfId="424" priority="571" operator="greaterThan">
      <formula>6</formula>
    </cfRule>
  </conditionalFormatting>
  <conditionalFormatting sqref="G200">
    <cfRule type="containsText" dxfId="423" priority="567" operator="containsText" text="GALERIA">
      <formula>NOT(ISERROR(SEARCH("GALERIA",G200)))</formula>
    </cfRule>
    <cfRule type="containsText" dxfId="422" priority="568" operator="containsText" text="PA-2">
      <formula>NOT(ISERROR(SEARCH("PA-2",G200)))</formula>
    </cfRule>
    <cfRule type="containsText" dxfId="421" priority="569" operator="containsText" text="PA-1">
      <formula>NOT(ISERROR(SEARCH("PA-1",G200)))</formula>
    </cfRule>
    <cfRule type="colorScale" priority="570">
      <colorScale>
        <cfvo type="min"/>
        <cfvo type="percentile" val="50"/>
        <cfvo type="max"/>
        <color rgb="FFF8696B"/>
        <color rgb="FFFFEB84"/>
        <color rgb="FF63BE7B"/>
      </colorScale>
    </cfRule>
  </conditionalFormatting>
  <conditionalFormatting sqref="M201">
    <cfRule type="cellIs" dxfId="420" priority="566" operator="greaterThan">
      <formula>6</formula>
    </cfRule>
  </conditionalFormatting>
  <conditionalFormatting sqref="G201">
    <cfRule type="containsText" dxfId="419" priority="562" operator="containsText" text="GALERIA">
      <formula>NOT(ISERROR(SEARCH("GALERIA",G201)))</formula>
    </cfRule>
    <cfRule type="containsText" dxfId="418" priority="563" operator="containsText" text="PA-2">
      <formula>NOT(ISERROR(SEARCH("PA-2",G201)))</formula>
    </cfRule>
    <cfRule type="containsText" dxfId="417" priority="564" operator="containsText" text="PA-1">
      <formula>NOT(ISERROR(SEARCH("PA-1",G201)))</formula>
    </cfRule>
    <cfRule type="colorScale" priority="565">
      <colorScale>
        <cfvo type="min"/>
        <cfvo type="percentile" val="50"/>
        <cfvo type="max"/>
        <color rgb="FFF8696B"/>
        <color rgb="FFFFEB84"/>
        <color rgb="FF63BE7B"/>
      </colorScale>
    </cfRule>
  </conditionalFormatting>
  <conditionalFormatting sqref="M202">
    <cfRule type="cellIs" dxfId="416" priority="561" operator="greaterThan">
      <formula>6</formula>
    </cfRule>
  </conditionalFormatting>
  <conditionalFormatting sqref="G202">
    <cfRule type="containsText" dxfId="415" priority="557" operator="containsText" text="GALERIA">
      <formula>NOT(ISERROR(SEARCH("GALERIA",G202)))</formula>
    </cfRule>
    <cfRule type="containsText" dxfId="414" priority="558" operator="containsText" text="PA-2">
      <formula>NOT(ISERROR(SEARCH("PA-2",G202)))</formula>
    </cfRule>
    <cfRule type="containsText" dxfId="413" priority="559" operator="containsText" text="PA-1">
      <formula>NOT(ISERROR(SEARCH("PA-1",G202)))</formula>
    </cfRule>
    <cfRule type="colorScale" priority="560">
      <colorScale>
        <cfvo type="min"/>
        <cfvo type="percentile" val="50"/>
        <cfvo type="max"/>
        <color rgb="FFF8696B"/>
        <color rgb="FFFFEB84"/>
        <color rgb="FF63BE7B"/>
      </colorScale>
    </cfRule>
  </conditionalFormatting>
  <conditionalFormatting sqref="M203">
    <cfRule type="cellIs" dxfId="412" priority="556" operator="greaterThan">
      <formula>6</formula>
    </cfRule>
  </conditionalFormatting>
  <conditionalFormatting sqref="G203">
    <cfRule type="containsText" dxfId="411" priority="552" operator="containsText" text="GALERIA">
      <formula>NOT(ISERROR(SEARCH("GALERIA",G203)))</formula>
    </cfRule>
    <cfRule type="containsText" dxfId="410" priority="553" operator="containsText" text="PA-2">
      <formula>NOT(ISERROR(SEARCH("PA-2",G203)))</formula>
    </cfRule>
    <cfRule type="containsText" dxfId="409" priority="554" operator="containsText" text="PA-1">
      <formula>NOT(ISERROR(SEARCH("PA-1",G203)))</formula>
    </cfRule>
    <cfRule type="colorScale" priority="555">
      <colorScale>
        <cfvo type="min"/>
        <cfvo type="percentile" val="50"/>
        <cfvo type="max"/>
        <color rgb="FFF8696B"/>
        <color rgb="FFFFEB84"/>
        <color rgb="FF63BE7B"/>
      </colorScale>
    </cfRule>
  </conditionalFormatting>
  <conditionalFormatting sqref="M204">
    <cfRule type="cellIs" dxfId="408" priority="551" operator="greaterThan">
      <formula>6</formula>
    </cfRule>
  </conditionalFormatting>
  <conditionalFormatting sqref="G204">
    <cfRule type="containsText" dxfId="407" priority="547" operator="containsText" text="GALERIA">
      <formula>NOT(ISERROR(SEARCH("GALERIA",G204)))</formula>
    </cfRule>
    <cfRule type="containsText" dxfId="406" priority="548" operator="containsText" text="PA-2">
      <formula>NOT(ISERROR(SEARCH("PA-2",G204)))</formula>
    </cfRule>
    <cfRule type="containsText" dxfId="405" priority="549" operator="containsText" text="PA-1">
      <formula>NOT(ISERROR(SEARCH("PA-1",G204)))</formula>
    </cfRule>
    <cfRule type="colorScale" priority="550">
      <colorScale>
        <cfvo type="min"/>
        <cfvo type="percentile" val="50"/>
        <cfvo type="max"/>
        <color rgb="FFF8696B"/>
        <color rgb="FFFFEB84"/>
        <color rgb="FF63BE7B"/>
      </colorScale>
    </cfRule>
  </conditionalFormatting>
  <conditionalFormatting sqref="M205">
    <cfRule type="cellIs" dxfId="404" priority="546" operator="greaterThan">
      <formula>6</formula>
    </cfRule>
  </conditionalFormatting>
  <conditionalFormatting sqref="G205">
    <cfRule type="containsText" dxfId="403" priority="542" operator="containsText" text="GALERIA">
      <formula>NOT(ISERROR(SEARCH("GALERIA",G205)))</formula>
    </cfRule>
    <cfRule type="containsText" dxfId="402" priority="543" operator="containsText" text="PA-2">
      <formula>NOT(ISERROR(SEARCH("PA-2",G205)))</formula>
    </cfRule>
    <cfRule type="containsText" dxfId="401" priority="544" operator="containsText" text="PA-1">
      <formula>NOT(ISERROR(SEARCH("PA-1",G205)))</formula>
    </cfRule>
    <cfRule type="colorScale" priority="545">
      <colorScale>
        <cfvo type="min"/>
        <cfvo type="percentile" val="50"/>
        <cfvo type="max"/>
        <color rgb="FFF8696B"/>
        <color rgb="FFFFEB84"/>
        <color rgb="FF63BE7B"/>
      </colorScale>
    </cfRule>
  </conditionalFormatting>
  <conditionalFormatting sqref="M206">
    <cfRule type="cellIs" dxfId="400" priority="541" operator="greaterThan">
      <formula>6</formula>
    </cfRule>
  </conditionalFormatting>
  <conditionalFormatting sqref="G206">
    <cfRule type="containsText" dxfId="399" priority="537" operator="containsText" text="GALERIA">
      <formula>NOT(ISERROR(SEARCH("GALERIA",G206)))</formula>
    </cfRule>
    <cfRule type="containsText" dxfId="398" priority="538" operator="containsText" text="PA-2">
      <formula>NOT(ISERROR(SEARCH("PA-2",G206)))</formula>
    </cfRule>
    <cfRule type="containsText" dxfId="397" priority="539" operator="containsText" text="PA-1">
      <formula>NOT(ISERROR(SEARCH("PA-1",G206)))</formula>
    </cfRule>
    <cfRule type="colorScale" priority="540">
      <colorScale>
        <cfvo type="min"/>
        <cfvo type="percentile" val="50"/>
        <cfvo type="max"/>
        <color rgb="FFF8696B"/>
        <color rgb="FFFFEB84"/>
        <color rgb="FF63BE7B"/>
      </colorScale>
    </cfRule>
  </conditionalFormatting>
  <conditionalFormatting sqref="M207">
    <cfRule type="cellIs" dxfId="396" priority="536" operator="greaterThan">
      <formula>6</formula>
    </cfRule>
  </conditionalFormatting>
  <conditionalFormatting sqref="G207">
    <cfRule type="containsText" dxfId="395" priority="532" operator="containsText" text="GALERIA">
      <formula>NOT(ISERROR(SEARCH("GALERIA",G207)))</formula>
    </cfRule>
    <cfRule type="containsText" dxfId="394" priority="533" operator="containsText" text="PA-2">
      <formula>NOT(ISERROR(SEARCH("PA-2",G207)))</formula>
    </cfRule>
    <cfRule type="containsText" dxfId="393" priority="534" operator="containsText" text="PA-1">
      <formula>NOT(ISERROR(SEARCH("PA-1",G207)))</formula>
    </cfRule>
    <cfRule type="colorScale" priority="535">
      <colorScale>
        <cfvo type="min"/>
        <cfvo type="percentile" val="50"/>
        <cfvo type="max"/>
        <color rgb="FFF8696B"/>
        <color rgb="FFFFEB84"/>
        <color rgb="FF63BE7B"/>
      </colorScale>
    </cfRule>
  </conditionalFormatting>
  <conditionalFormatting sqref="M208">
    <cfRule type="cellIs" dxfId="392" priority="531" operator="greaterThan">
      <formula>6</formula>
    </cfRule>
  </conditionalFormatting>
  <conditionalFormatting sqref="G208">
    <cfRule type="containsText" dxfId="391" priority="527" operator="containsText" text="GALERIA">
      <formula>NOT(ISERROR(SEARCH("GALERIA",G208)))</formula>
    </cfRule>
    <cfRule type="containsText" dxfId="390" priority="528" operator="containsText" text="PA-2">
      <formula>NOT(ISERROR(SEARCH("PA-2",G208)))</formula>
    </cfRule>
    <cfRule type="containsText" dxfId="389" priority="529" operator="containsText" text="PA-1">
      <formula>NOT(ISERROR(SEARCH("PA-1",G208)))</formula>
    </cfRule>
    <cfRule type="colorScale" priority="530">
      <colorScale>
        <cfvo type="min"/>
        <cfvo type="percentile" val="50"/>
        <cfvo type="max"/>
        <color rgb="FFF8696B"/>
        <color rgb="FFFFEB84"/>
        <color rgb="FF63BE7B"/>
      </colorScale>
    </cfRule>
  </conditionalFormatting>
  <conditionalFormatting sqref="M209">
    <cfRule type="cellIs" dxfId="388" priority="526" operator="greaterThan">
      <formula>6</formula>
    </cfRule>
  </conditionalFormatting>
  <conditionalFormatting sqref="G209">
    <cfRule type="containsText" dxfId="387" priority="522" operator="containsText" text="GALERIA">
      <formula>NOT(ISERROR(SEARCH("GALERIA",G209)))</formula>
    </cfRule>
    <cfRule type="containsText" dxfId="386" priority="523" operator="containsText" text="PA-2">
      <formula>NOT(ISERROR(SEARCH("PA-2",G209)))</formula>
    </cfRule>
    <cfRule type="containsText" dxfId="385" priority="524" operator="containsText" text="PA-1">
      <formula>NOT(ISERROR(SEARCH("PA-1",G209)))</formula>
    </cfRule>
    <cfRule type="colorScale" priority="525">
      <colorScale>
        <cfvo type="min"/>
        <cfvo type="percentile" val="50"/>
        <cfvo type="max"/>
        <color rgb="FFF8696B"/>
        <color rgb="FFFFEB84"/>
        <color rgb="FF63BE7B"/>
      </colorScale>
    </cfRule>
  </conditionalFormatting>
  <conditionalFormatting sqref="M210">
    <cfRule type="cellIs" dxfId="384" priority="521" operator="greaterThan">
      <formula>6</formula>
    </cfRule>
  </conditionalFormatting>
  <conditionalFormatting sqref="G210">
    <cfRule type="containsText" dxfId="383" priority="517" operator="containsText" text="GALERIA">
      <formula>NOT(ISERROR(SEARCH("GALERIA",G210)))</formula>
    </cfRule>
    <cfRule type="containsText" dxfId="382" priority="518" operator="containsText" text="PA-2">
      <formula>NOT(ISERROR(SEARCH("PA-2",G210)))</formula>
    </cfRule>
    <cfRule type="containsText" dxfId="381" priority="519" operator="containsText" text="PA-1">
      <formula>NOT(ISERROR(SEARCH("PA-1",G210)))</formula>
    </cfRule>
    <cfRule type="colorScale" priority="520">
      <colorScale>
        <cfvo type="min"/>
        <cfvo type="percentile" val="50"/>
        <cfvo type="max"/>
        <color rgb="FFF8696B"/>
        <color rgb="FFFFEB84"/>
        <color rgb="FF63BE7B"/>
      </colorScale>
    </cfRule>
  </conditionalFormatting>
  <conditionalFormatting sqref="M211">
    <cfRule type="cellIs" dxfId="380" priority="516" operator="greaterThan">
      <formula>6</formula>
    </cfRule>
  </conditionalFormatting>
  <conditionalFormatting sqref="G211">
    <cfRule type="containsText" dxfId="379" priority="512" operator="containsText" text="GALERIA">
      <formula>NOT(ISERROR(SEARCH("GALERIA",G211)))</formula>
    </cfRule>
    <cfRule type="containsText" dxfId="378" priority="513" operator="containsText" text="PA-2">
      <formula>NOT(ISERROR(SEARCH("PA-2",G211)))</formula>
    </cfRule>
    <cfRule type="containsText" dxfId="377" priority="514" operator="containsText" text="PA-1">
      <formula>NOT(ISERROR(SEARCH("PA-1",G211)))</formula>
    </cfRule>
    <cfRule type="colorScale" priority="515">
      <colorScale>
        <cfvo type="min"/>
        <cfvo type="percentile" val="50"/>
        <cfvo type="max"/>
        <color rgb="FFF8696B"/>
        <color rgb="FFFFEB84"/>
        <color rgb="FF63BE7B"/>
      </colorScale>
    </cfRule>
  </conditionalFormatting>
  <conditionalFormatting sqref="M212">
    <cfRule type="cellIs" dxfId="376" priority="511" operator="greaterThan">
      <formula>6</formula>
    </cfRule>
  </conditionalFormatting>
  <conditionalFormatting sqref="G212">
    <cfRule type="containsText" dxfId="375" priority="507" operator="containsText" text="GALERIA">
      <formula>NOT(ISERROR(SEARCH("GALERIA",G212)))</formula>
    </cfRule>
    <cfRule type="containsText" dxfId="374" priority="508" operator="containsText" text="PA-2">
      <formula>NOT(ISERROR(SEARCH("PA-2",G212)))</formula>
    </cfRule>
    <cfRule type="containsText" dxfId="373" priority="509" operator="containsText" text="PA-1">
      <formula>NOT(ISERROR(SEARCH("PA-1",G212)))</formula>
    </cfRule>
    <cfRule type="colorScale" priority="510">
      <colorScale>
        <cfvo type="min"/>
        <cfvo type="percentile" val="50"/>
        <cfvo type="max"/>
        <color rgb="FFF8696B"/>
        <color rgb="FFFFEB84"/>
        <color rgb="FF63BE7B"/>
      </colorScale>
    </cfRule>
  </conditionalFormatting>
  <conditionalFormatting sqref="M213">
    <cfRule type="cellIs" dxfId="372" priority="506" operator="greaterThan">
      <formula>6</formula>
    </cfRule>
  </conditionalFormatting>
  <conditionalFormatting sqref="G213">
    <cfRule type="containsText" dxfId="371" priority="502" operator="containsText" text="GALERIA">
      <formula>NOT(ISERROR(SEARCH("GALERIA",G213)))</formula>
    </cfRule>
    <cfRule type="containsText" dxfId="370" priority="503" operator="containsText" text="PA-2">
      <formula>NOT(ISERROR(SEARCH("PA-2",G213)))</formula>
    </cfRule>
    <cfRule type="containsText" dxfId="369" priority="504" operator="containsText" text="PA-1">
      <formula>NOT(ISERROR(SEARCH("PA-1",G213)))</formula>
    </cfRule>
    <cfRule type="colorScale" priority="505">
      <colorScale>
        <cfvo type="min"/>
        <cfvo type="percentile" val="50"/>
        <cfvo type="max"/>
        <color rgb="FFF8696B"/>
        <color rgb="FFFFEB84"/>
        <color rgb="FF63BE7B"/>
      </colorScale>
    </cfRule>
  </conditionalFormatting>
  <conditionalFormatting sqref="M214">
    <cfRule type="cellIs" dxfId="368" priority="501" operator="greaterThan">
      <formula>6</formula>
    </cfRule>
  </conditionalFormatting>
  <conditionalFormatting sqref="G214">
    <cfRule type="containsText" dxfId="367" priority="497" operator="containsText" text="GALERIA">
      <formula>NOT(ISERROR(SEARCH("GALERIA",G214)))</formula>
    </cfRule>
    <cfRule type="containsText" dxfId="366" priority="498" operator="containsText" text="PA-2">
      <formula>NOT(ISERROR(SEARCH("PA-2",G214)))</formula>
    </cfRule>
    <cfRule type="containsText" dxfId="365" priority="499" operator="containsText" text="PA-1">
      <formula>NOT(ISERROR(SEARCH("PA-1",G214)))</formula>
    </cfRule>
    <cfRule type="colorScale" priority="500">
      <colorScale>
        <cfvo type="min"/>
        <cfvo type="percentile" val="50"/>
        <cfvo type="max"/>
        <color rgb="FFF8696B"/>
        <color rgb="FFFFEB84"/>
        <color rgb="FF63BE7B"/>
      </colorScale>
    </cfRule>
  </conditionalFormatting>
  <conditionalFormatting sqref="M215">
    <cfRule type="cellIs" dxfId="364" priority="496" operator="greaterThan">
      <formula>6</formula>
    </cfRule>
  </conditionalFormatting>
  <conditionalFormatting sqref="G215">
    <cfRule type="containsText" dxfId="363" priority="492" operator="containsText" text="GALERIA">
      <formula>NOT(ISERROR(SEARCH("GALERIA",G215)))</formula>
    </cfRule>
    <cfRule type="containsText" dxfId="362" priority="493" operator="containsText" text="PA-2">
      <formula>NOT(ISERROR(SEARCH("PA-2",G215)))</formula>
    </cfRule>
    <cfRule type="containsText" dxfId="361" priority="494" operator="containsText" text="PA-1">
      <formula>NOT(ISERROR(SEARCH("PA-1",G215)))</formula>
    </cfRule>
    <cfRule type="colorScale" priority="495">
      <colorScale>
        <cfvo type="min"/>
        <cfvo type="percentile" val="50"/>
        <cfvo type="max"/>
        <color rgb="FFF8696B"/>
        <color rgb="FFFFEB84"/>
        <color rgb="FF63BE7B"/>
      </colorScale>
    </cfRule>
  </conditionalFormatting>
  <conditionalFormatting sqref="M295">
    <cfRule type="cellIs" dxfId="360" priority="83" operator="greaterThan">
      <formula>6</formula>
    </cfRule>
  </conditionalFormatting>
  <conditionalFormatting sqref="AC217">
    <cfRule type="cellIs" dxfId="359" priority="471" operator="greaterThan">
      <formula>6</formula>
    </cfRule>
  </conditionalFormatting>
  <conditionalFormatting sqref="M218">
    <cfRule type="cellIs" dxfId="358" priority="477" operator="greaterThan">
      <formula>6</formula>
    </cfRule>
  </conditionalFormatting>
  <conditionalFormatting sqref="G218">
    <cfRule type="containsText" dxfId="357" priority="478" operator="containsText" text="GALERIA">
      <formula>NOT(ISERROR(SEARCH("GALERIA",G218)))</formula>
    </cfRule>
    <cfRule type="containsText" dxfId="356" priority="479" operator="containsText" text="PA-2">
      <formula>NOT(ISERROR(SEARCH("PA-2",G218)))</formula>
    </cfRule>
    <cfRule type="containsText" dxfId="355" priority="480" operator="containsText" text="PA-1">
      <formula>NOT(ISERROR(SEARCH("PA-1",G218)))</formula>
    </cfRule>
    <cfRule type="colorScale" priority="481">
      <colorScale>
        <cfvo type="min"/>
        <cfvo type="percentile" val="50"/>
        <cfvo type="max"/>
        <color rgb="FFF8696B"/>
        <color rgb="FFFFEB84"/>
        <color rgb="FF63BE7B"/>
      </colorScale>
    </cfRule>
  </conditionalFormatting>
  <conditionalFormatting sqref="M216">
    <cfRule type="cellIs" dxfId="354" priority="472" operator="greaterThan">
      <formula>6</formula>
    </cfRule>
  </conditionalFormatting>
  <conditionalFormatting sqref="G216">
    <cfRule type="containsText" dxfId="353" priority="473" operator="containsText" text="GALERIA">
      <formula>NOT(ISERROR(SEARCH("GALERIA",G216)))</formula>
    </cfRule>
    <cfRule type="containsText" dxfId="352" priority="474" operator="containsText" text="PA-2">
      <formula>NOT(ISERROR(SEARCH("PA-2",G216)))</formula>
    </cfRule>
    <cfRule type="containsText" dxfId="351" priority="475" operator="containsText" text="PA-1">
      <formula>NOT(ISERROR(SEARCH("PA-1",G216)))</formula>
    </cfRule>
    <cfRule type="colorScale" priority="476">
      <colorScale>
        <cfvo type="min"/>
        <cfvo type="percentile" val="50"/>
        <cfvo type="max"/>
        <color rgb="FFF8696B"/>
        <color rgb="FFFFEB84"/>
        <color rgb="FF63BE7B"/>
      </colorScale>
    </cfRule>
  </conditionalFormatting>
  <conditionalFormatting sqref="M219">
    <cfRule type="cellIs" dxfId="350" priority="470" operator="greaterThan">
      <formula>6</formula>
    </cfRule>
  </conditionalFormatting>
  <conditionalFormatting sqref="G219">
    <cfRule type="containsText" dxfId="349" priority="466" operator="containsText" text="GALERIA">
      <formula>NOT(ISERROR(SEARCH("GALERIA",G219)))</formula>
    </cfRule>
    <cfRule type="containsText" dxfId="348" priority="467" operator="containsText" text="PA-2">
      <formula>NOT(ISERROR(SEARCH("PA-2",G219)))</formula>
    </cfRule>
    <cfRule type="containsText" dxfId="347" priority="468" operator="containsText" text="PA-1">
      <formula>NOT(ISERROR(SEARCH("PA-1",G219)))</formula>
    </cfRule>
    <cfRule type="colorScale" priority="469">
      <colorScale>
        <cfvo type="min"/>
        <cfvo type="percentile" val="50"/>
        <cfvo type="max"/>
        <color rgb="FFF8696B"/>
        <color rgb="FFFFEB84"/>
        <color rgb="FF63BE7B"/>
      </colorScale>
    </cfRule>
  </conditionalFormatting>
  <conditionalFormatting sqref="M220">
    <cfRule type="cellIs" dxfId="346" priority="465" operator="greaterThan">
      <formula>6</formula>
    </cfRule>
  </conditionalFormatting>
  <conditionalFormatting sqref="G220">
    <cfRule type="containsText" dxfId="345" priority="461" operator="containsText" text="GALERIA">
      <formula>NOT(ISERROR(SEARCH("GALERIA",G220)))</formula>
    </cfRule>
    <cfRule type="containsText" dxfId="344" priority="462" operator="containsText" text="PA-2">
      <formula>NOT(ISERROR(SEARCH("PA-2",G220)))</formula>
    </cfRule>
    <cfRule type="containsText" dxfId="343" priority="463" operator="containsText" text="PA-1">
      <formula>NOT(ISERROR(SEARCH("PA-1",G220)))</formula>
    </cfRule>
    <cfRule type="colorScale" priority="464">
      <colorScale>
        <cfvo type="min"/>
        <cfvo type="percentile" val="50"/>
        <cfvo type="max"/>
        <color rgb="FFF8696B"/>
        <color rgb="FFFFEB84"/>
        <color rgb="FF63BE7B"/>
      </colorScale>
    </cfRule>
  </conditionalFormatting>
  <conditionalFormatting sqref="M221">
    <cfRule type="cellIs" dxfId="342" priority="460" operator="greaterThan">
      <formula>6</formula>
    </cfRule>
  </conditionalFormatting>
  <conditionalFormatting sqref="G221">
    <cfRule type="containsText" dxfId="341" priority="456" operator="containsText" text="GALERIA">
      <formula>NOT(ISERROR(SEARCH("GALERIA",G221)))</formula>
    </cfRule>
    <cfRule type="containsText" dxfId="340" priority="457" operator="containsText" text="PA-2">
      <formula>NOT(ISERROR(SEARCH("PA-2",G221)))</formula>
    </cfRule>
    <cfRule type="containsText" dxfId="339" priority="458" operator="containsText" text="PA-1">
      <formula>NOT(ISERROR(SEARCH("PA-1",G221)))</formula>
    </cfRule>
    <cfRule type="colorScale" priority="459">
      <colorScale>
        <cfvo type="min"/>
        <cfvo type="percentile" val="50"/>
        <cfvo type="max"/>
        <color rgb="FFF8696B"/>
        <color rgb="FFFFEB84"/>
        <color rgb="FF63BE7B"/>
      </colorScale>
    </cfRule>
  </conditionalFormatting>
  <conditionalFormatting sqref="M222">
    <cfRule type="cellIs" dxfId="338" priority="455" operator="greaterThan">
      <formula>6</formula>
    </cfRule>
  </conditionalFormatting>
  <conditionalFormatting sqref="G222">
    <cfRule type="containsText" dxfId="337" priority="451" operator="containsText" text="GALERIA">
      <formula>NOT(ISERROR(SEARCH("GALERIA",G222)))</formula>
    </cfRule>
    <cfRule type="containsText" dxfId="336" priority="452" operator="containsText" text="PA-2">
      <formula>NOT(ISERROR(SEARCH("PA-2",G222)))</formula>
    </cfRule>
    <cfRule type="containsText" dxfId="335" priority="453" operator="containsText" text="PA-1">
      <formula>NOT(ISERROR(SEARCH("PA-1",G222)))</formula>
    </cfRule>
    <cfRule type="colorScale" priority="454">
      <colorScale>
        <cfvo type="min"/>
        <cfvo type="percentile" val="50"/>
        <cfvo type="max"/>
        <color rgb="FFF8696B"/>
        <color rgb="FFFFEB84"/>
        <color rgb="FF63BE7B"/>
      </colorScale>
    </cfRule>
  </conditionalFormatting>
  <conditionalFormatting sqref="M223">
    <cfRule type="cellIs" dxfId="334" priority="450" operator="greaterThan">
      <formula>6</formula>
    </cfRule>
  </conditionalFormatting>
  <conditionalFormatting sqref="G223">
    <cfRule type="containsText" dxfId="333" priority="446" operator="containsText" text="GALERIA">
      <formula>NOT(ISERROR(SEARCH("GALERIA",G223)))</formula>
    </cfRule>
    <cfRule type="containsText" dxfId="332" priority="447" operator="containsText" text="PA-2">
      <formula>NOT(ISERROR(SEARCH("PA-2",G223)))</formula>
    </cfRule>
    <cfRule type="containsText" dxfId="331" priority="448" operator="containsText" text="PA-1">
      <formula>NOT(ISERROR(SEARCH("PA-1",G223)))</formula>
    </cfRule>
    <cfRule type="colorScale" priority="449">
      <colorScale>
        <cfvo type="min"/>
        <cfvo type="percentile" val="50"/>
        <cfvo type="max"/>
        <color rgb="FFF8696B"/>
        <color rgb="FFFFEB84"/>
        <color rgb="FF63BE7B"/>
      </colorScale>
    </cfRule>
  </conditionalFormatting>
  <conditionalFormatting sqref="M224">
    <cfRule type="cellIs" dxfId="330" priority="445" operator="greaterThan">
      <formula>6</formula>
    </cfRule>
  </conditionalFormatting>
  <conditionalFormatting sqref="G224">
    <cfRule type="containsText" dxfId="329" priority="441" operator="containsText" text="GALERIA">
      <formula>NOT(ISERROR(SEARCH("GALERIA",G224)))</formula>
    </cfRule>
    <cfRule type="containsText" dxfId="328" priority="442" operator="containsText" text="PA-2">
      <formula>NOT(ISERROR(SEARCH("PA-2",G224)))</formula>
    </cfRule>
    <cfRule type="containsText" dxfId="327" priority="443" operator="containsText" text="PA-1">
      <formula>NOT(ISERROR(SEARCH("PA-1",G224)))</formula>
    </cfRule>
    <cfRule type="colorScale" priority="444">
      <colorScale>
        <cfvo type="min"/>
        <cfvo type="percentile" val="50"/>
        <cfvo type="max"/>
        <color rgb="FFF8696B"/>
        <color rgb="FFFFEB84"/>
        <color rgb="FF63BE7B"/>
      </colorScale>
    </cfRule>
  </conditionalFormatting>
  <conditionalFormatting sqref="M225">
    <cfRule type="cellIs" dxfId="326" priority="440" operator="greaterThan">
      <formula>6</formula>
    </cfRule>
  </conditionalFormatting>
  <conditionalFormatting sqref="G225">
    <cfRule type="containsText" dxfId="325" priority="436" operator="containsText" text="GALERIA">
      <formula>NOT(ISERROR(SEARCH("GALERIA",G225)))</formula>
    </cfRule>
    <cfRule type="containsText" dxfId="324" priority="437" operator="containsText" text="PA-2">
      <formula>NOT(ISERROR(SEARCH("PA-2",G225)))</formula>
    </cfRule>
    <cfRule type="containsText" dxfId="323" priority="438" operator="containsText" text="PA-1">
      <formula>NOT(ISERROR(SEARCH("PA-1",G225)))</formula>
    </cfRule>
    <cfRule type="colorScale" priority="439">
      <colorScale>
        <cfvo type="min"/>
        <cfvo type="percentile" val="50"/>
        <cfvo type="max"/>
        <color rgb="FFF8696B"/>
        <color rgb="FFFFEB84"/>
        <color rgb="FF63BE7B"/>
      </colorScale>
    </cfRule>
  </conditionalFormatting>
  <conditionalFormatting sqref="M226">
    <cfRule type="cellIs" dxfId="322" priority="435" operator="greaterThan">
      <formula>6</formula>
    </cfRule>
  </conditionalFormatting>
  <conditionalFormatting sqref="G226">
    <cfRule type="containsText" dxfId="321" priority="431" operator="containsText" text="GALERIA">
      <formula>NOT(ISERROR(SEARCH("GALERIA",G226)))</formula>
    </cfRule>
    <cfRule type="containsText" dxfId="320" priority="432" operator="containsText" text="PA-2">
      <formula>NOT(ISERROR(SEARCH("PA-2",G226)))</formula>
    </cfRule>
    <cfRule type="containsText" dxfId="319" priority="433" operator="containsText" text="PA-1">
      <formula>NOT(ISERROR(SEARCH("PA-1",G226)))</formula>
    </cfRule>
    <cfRule type="colorScale" priority="434">
      <colorScale>
        <cfvo type="min"/>
        <cfvo type="percentile" val="50"/>
        <cfvo type="max"/>
        <color rgb="FFF8696B"/>
        <color rgb="FFFFEB84"/>
        <color rgb="FF63BE7B"/>
      </colorScale>
    </cfRule>
  </conditionalFormatting>
  <conditionalFormatting sqref="M227">
    <cfRule type="cellIs" dxfId="318" priority="430" operator="greaterThan">
      <formula>6</formula>
    </cfRule>
  </conditionalFormatting>
  <conditionalFormatting sqref="G227">
    <cfRule type="containsText" dxfId="317" priority="426" operator="containsText" text="GALERIA">
      <formula>NOT(ISERROR(SEARCH("GALERIA",G227)))</formula>
    </cfRule>
    <cfRule type="containsText" dxfId="316" priority="427" operator="containsText" text="PA-2">
      <formula>NOT(ISERROR(SEARCH("PA-2",G227)))</formula>
    </cfRule>
    <cfRule type="containsText" dxfId="315" priority="428" operator="containsText" text="PA-1">
      <formula>NOT(ISERROR(SEARCH("PA-1",G227)))</formula>
    </cfRule>
    <cfRule type="colorScale" priority="429">
      <colorScale>
        <cfvo type="min"/>
        <cfvo type="percentile" val="50"/>
        <cfvo type="max"/>
        <color rgb="FFF8696B"/>
        <color rgb="FFFFEB84"/>
        <color rgb="FF63BE7B"/>
      </colorScale>
    </cfRule>
  </conditionalFormatting>
  <conditionalFormatting sqref="M228">
    <cfRule type="cellIs" dxfId="314" priority="425" operator="greaterThan">
      <formula>6</formula>
    </cfRule>
  </conditionalFormatting>
  <conditionalFormatting sqref="G228">
    <cfRule type="containsText" dxfId="313" priority="421" operator="containsText" text="GALERIA">
      <formula>NOT(ISERROR(SEARCH("GALERIA",G228)))</formula>
    </cfRule>
    <cfRule type="containsText" dxfId="312" priority="422" operator="containsText" text="PA-2">
      <formula>NOT(ISERROR(SEARCH("PA-2",G228)))</formula>
    </cfRule>
    <cfRule type="containsText" dxfId="311" priority="423" operator="containsText" text="PA-1">
      <formula>NOT(ISERROR(SEARCH("PA-1",G228)))</formula>
    </cfRule>
    <cfRule type="colorScale" priority="424">
      <colorScale>
        <cfvo type="min"/>
        <cfvo type="percentile" val="50"/>
        <cfvo type="max"/>
        <color rgb="FFF8696B"/>
        <color rgb="FFFFEB84"/>
        <color rgb="FF63BE7B"/>
      </colorScale>
    </cfRule>
  </conditionalFormatting>
  <conditionalFormatting sqref="M229">
    <cfRule type="cellIs" dxfId="310" priority="420" operator="greaterThan">
      <formula>6</formula>
    </cfRule>
  </conditionalFormatting>
  <conditionalFormatting sqref="G229">
    <cfRule type="containsText" dxfId="309" priority="416" operator="containsText" text="GALERIA">
      <formula>NOT(ISERROR(SEARCH("GALERIA",G229)))</formula>
    </cfRule>
    <cfRule type="containsText" dxfId="308" priority="417" operator="containsText" text="PA-2">
      <formula>NOT(ISERROR(SEARCH("PA-2",G229)))</formula>
    </cfRule>
    <cfRule type="containsText" dxfId="307" priority="418" operator="containsText" text="PA-1">
      <formula>NOT(ISERROR(SEARCH("PA-1",G229)))</formula>
    </cfRule>
    <cfRule type="colorScale" priority="419">
      <colorScale>
        <cfvo type="min"/>
        <cfvo type="percentile" val="50"/>
        <cfvo type="max"/>
        <color rgb="FFF8696B"/>
        <color rgb="FFFFEB84"/>
        <color rgb="FF63BE7B"/>
      </colorScale>
    </cfRule>
  </conditionalFormatting>
  <conditionalFormatting sqref="M230">
    <cfRule type="cellIs" dxfId="306" priority="415" operator="greaterThan">
      <formula>6</formula>
    </cfRule>
  </conditionalFormatting>
  <conditionalFormatting sqref="G230">
    <cfRule type="containsText" dxfId="305" priority="411" operator="containsText" text="GALERIA">
      <formula>NOT(ISERROR(SEARCH("GALERIA",G230)))</formula>
    </cfRule>
    <cfRule type="containsText" dxfId="304" priority="412" operator="containsText" text="PA-2">
      <formula>NOT(ISERROR(SEARCH("PA-2",G230)))</formula>
    </cfRule>
    <cfRule type="containsText" dxfId="303" priority="413" operator="containsText" text="PA-1">
      <formula>NOT(ISERROR(SEARCH("PA-1",G230)))</formula>
    </cfRule>
    <cfRule type="colorScale" priority="414">
      <colorScale>
        <cfvo type="min"/>
        <cfvo type="percentile" val="50"/>
        <cfvo type="max"/>
        <color rgb="FFF8696B"/>
        <color rgb="FFFFEB84"/>
        <color rgb="FF63BE7B"/>
      </colorScale>
    </cfRule>
  </conditionalFormatting>
  <conditionalFormatting sqref="M231">
    <cfRule type="cellIs" dxfId="302" priority="410" operator="greaterThan">
      <formula>6</formula>
    </cfRule>
  </conditionalFormatting>
  <conditionalFormatting sqref="G231">
    <cfRule type="containsText" dxfId="301" priority="406" operator="containsText" text="GALERIA">
      <formula>NOT(ISERROR(SEARCH("GALERIA",G231)))</formula>
    </cfRule>
    <cfRule type="containsText" dxfId="300" priority="407" operator="containsText" text="PA-2">
      <formula>NOT(ISERROR(SEARCH("PA-2",G231)))</formula>
    </cfRule>
    <cfRule type="containsText" dxfId="299" priority="408" operator="containsText" text="PA-1">
      <formula>NOT(ISERROR(SEARCH("PA-1",G231)))</formula>
    </cfRule>
    <cfRule type="colorScale" priority="409">
      <colorScale>
        <cfvo type="min"/>
        <cfvo type="percentile" val="50"/>
        <cfvo type="max"/>
        <color rgb="FFF8696B"/>
        <color rgb="FFFFEB84"/>
        <color rgb="FF63BE7B"/>
      </colorScale>
    </cfRule>
  </conditionalFormatting>
  <conditionalFormatting sqref="M232">
    <cfRule type="cellIs" dxfId="298" priority="405" operator="greaterThan">
      <formula>6</formula>
    </cfRule>
  </conditionalFormatting>
  <conditionalFormatting sqref="G232">
    <cfRule type="containsText" dxfId="297" priority="401" operator="containsText" text="GALERIA">
      <formula>NOT(ISERROR(SEARCH("GALERIA",G232)))</formula>
    </cfRule>
    <cfRule type="containsText" dxfId="296" priority="402" operator="containsText" text="PA-2">
      <formula>NOT(ISERROR(SEARCH("PA-2",G232)))</formula>
    </cfRule>
    <cfRule type="containsText" dxfId="295" priority="403" operator="containsText" text="PA-1">
      <formula>NOT(ISERROR(SEARCH("PA-1",G232)))</formula>
    </cfRule>
    <cfRule type="colorScale" priority="404">
      <colorScale>
        <cfvo type="min"/>
        <cfvo type="percentile" val="50"/>
        <cfvo type="max"/>
        <color rgb="FFF8696B"/>
        <color rgb="FFFFEB84"/>
        <color rgb="FF63BE7B"/>
      </colorScale>
    </cfRule>
  </conditionalFormatting>
  <conditionalFormatting sqref="M233">
    <cfRule type="cellIs" dxfId="294" priority="400" operator="greaterThan">
      <formula>6</formula>
    </cfRule>
  </conditionalFormatting>
  <conditionalFormatting sqref="G233">
    <cfRule type="containsText" dxfId="293" priority="396" operator="containsText" text="GALERIA">
      <formula>NOT(ISERROR(SEARCH("GALERIA",G233)))</formula>
    </cfRule>
    <cfRule type="containsText" dxfId="292" priority="397" operator="containsText" text="PA-2">
      <formula>NOT(ISERROR(SEARCH("PA-2",G233)))</formula>
    </cfRule>
    <cfRule type="containsText" dxfId="291" priority="398" operator="containsText" text="PA-1">
      <formula>NOT(ISERROR(SEARCH("PA-1",G233)))</formula>
    </cfRule>
    <cfRule type="colorScale" priority="399">
      <colorScale>
        <cfvo type="min"/>
        <cfvo type="percentile" val="50"/>
        <cfvo type="max"/>
        <color rgb="FFF8696B"/>
        <color rgb="FFFFEB84"/>
        <color rgb="FF63BE7B"/>
      </colorScale>
    </cfRule>
  </conditionalFormatting>
  <conditionalFormatting sqref="M234">
    <cfRule type="cellIs" dxfId="290" priority="395" operator="greaterThan">
      <formula>6</formula>
    </cfRule>
  </conditionalFormatting>
  <conditionalFormatting sqref="G234">
    <cfRule type="containsText" dxfId="289" priority="391" operator="containsText" text="GALERIA">
      <formula>NOT(ISERROR(SEARCH("GALERIA",G234)))</formula>
    </cfRule>
    <cfRule type="containsText" dxfId="288" priority="392" operator="containsText" text="PA-2">
      <formula>NOT(ISERROR(SEARCH("PA-2",G234)))</formula>
    </cfRule>
    <cfRule type="containsText" dxfId="287" priority="393" operator="containsText" text="PA-1">
      <formula>NOT(ISERROR(SEARCH("PA-1",G234)))</formula>
    </cfRule>
    <cfRule type="colorScale" priority="394">
      <colorScale>
        <cfvo type="min"/>
        <cfvo type="percentile" val="50"/>
        <cfvo type="max"/>
        <color rgb="FFF8696B"/>
        <color rgb="FFFFEB84"/>
        <color rgb="FF63BE7B"/>
      </colorScale>
    </cfRule>
  </conditionalFormatting>
  <conditionalFormatting sqref="M235">
    <cfRule type="cellIs" dxfId="286" priority="390" operator="greaterThan">
      <formula>6</formula>
    </cfRule>
  </conditionalFormatting>
  <conditionalFormatting sqref="G235">
    <cfRule type="containsText" dxfId="285" priority="386" operator="containsText" text="GALERIA">
      <formula>NOT(ISERROR(SEARCH("GALERIA",G235)))</formula>
    </cfRule>
    <cfRule type="containsText" dxfId="284" priority="387" operator="containsText" text="PA-2">
      <formula>NOT(ISERROR(SEARCH("PA-2",G235)))</formula>
    </cfRule>
    <cfRule type="containsText" dxfId="283" priority="388" operator="containsText" text="PA-1">
      <formula>NOT(ISERROR(SEARCH("PA-1",G235)))</formula>
    </cfRule>
    <cfRule type="colorScale" priority="389">
      <colorScale>
        <cfvo type="min"/>
        <cfvo type="percentile" val="50"/>
        <cfvo type="max"/>
        <color rgb="FFF8696B"/>
        <color rgb="FFFFEB84"/>
        <color rgb="FF63BE7B"/>
      </colorScale>
    </cfRule>
  </conditionalFormatting>
  <conditionalFormatting sqref="M236">
    <cfRule type="cellIs" dxfId="282" priority="385" operator="greaterThan">
      <formula>6</formula>
    </cfRule>
  </conditionalFormatting>
  <conditionalFormatting sqref="G236">
    <cfRule type="containsText" dxfId="281" priority="381" operator="containsText" text="GALERIA">
      <formula>NOT(ISERROR(SEARCH("GALERIA",G236)))</formula>
    </cfRule>
    <cfRule type="containsText" dxfId="280" priority="382" operator="containsText" text="PA-2">
      <formula>NOT(ISERROR(SEARCH("PA-2",G236)))</formula>
    </cfRule>
    <cfRule type="containsText" dxfId="279" priority="383" operator="containsText" text="PA-1">
      <formula>NOT(ISERROR(SEARCH("PA-1",G236)))</formula>
    </cfRule>
    <cfRule type="colorScale" priority="384">
      <colorScale>
        <cfvo type="min"/>
        <cfvo type="percentile" val="50"/>
        <cfvo type="max"/>
        <color rgb="FFF8696B"/>
        <color rgb="FFFFEB84"/>
        <color rgb="FF63BE7B"/>
      </colorScale>
    </cfRule>
  </conditionalFormatting>
  <conditionalFormatting sqref="M237">
    <cfRule type="cellIs" dxfId="278" priority="380" operator="greaterThan">
      <formula>6</formula>
    </cfRule>
  </conditionalFormatting>
  <conditionalFormatting sqref="G237">
    <cfRule type="containsText" dxfId="277" priority="376" operator="containsText" text="GALERIA">
      <formula>NOT(ISERROR(SEARCH("GALERIA",G237)))</formula>
    </cfRule>
    <cfRule type="containsText" dxfId="276" priority="377" operator="containsText" text="PA-2">
      <formula>NOT(ISERROR(SEARCH("PA-2",G237)))</formula>
    </cfRule>
    <cfRule type="containsText" dxfId="275" priority="378" operator="containsText" text="PA-1">
      <formula>NOT(ISERROR(SEARCH("PA-1",G237)))</formula>
    </cfRule>
    <cfRule type="colorScale" priority="379">
      <colorScale>
        <cfvo type="min"/>
        <cfvo type="percentile" val="50"/>
        <cfvo type="max"/>
        <color rgb="FFF8696B"/>
        <color rgb="FFFFEB84"/>
        <color rgb="FF63BE7B"/>
      </colorScale>
    </cfRule>
  </conditionalFormatting>
  <conditionalFormatting sqref="M238">
    <cfRule type="cellIs" dxfId="274" priority="375" operator="greaterThan">
      <formula>6</formula>
    </cfRule>
  </conditionalFormatting>
  <conditionalFormatting sqref="G238">
    <cfRule type="containsText" dxfId="273" priority="371" operator="containsText" text="GALERIA">
      <formula>NOT(ISERROR(SEARCH("GALERIA",G238)))</formula>
    </cfRule>
    <cfRule type="containsText" dxfId="272" priority="372" operator="containsText" text="PA-2">
      <formula>NOT(ISERROR(SEARCH("PA-2",G238)))</formula>
    </cfRule>
    <cfRule type="containsText" dxfId="271" priority="373" operator="containsText" text="PA-1">
      <formula>NOT(ISERROR(SEARCH("PA-1",G238)))</formula>
    </cfRule>
    <cfRule type="colorScale" priority="374">
      <colorScale>
        <cfvo type="min"/>
        <cfvo type="percentile" val="50"/>
        <cfvo type="max"/>
        <color rgb="FFF8696B"/>
        <color rgb="FFFFEB84"/>
        <color rgb="FF63BE7B"/>
      </colorScale>
    </cfRule>
  </conditionalFormatting>
  <conditionalFormatting sqref="M239">
    <cfRule type="cellIs" dxfId="270" priority="370" operator="greaterThan">
      <formula>6</formula>
    </cfRule>
  </conditionalFormatting>
  <conditionalFormatting sqref="G239">
    <cfRule type="containsText" dxfId="269" priority="366" operator="containsText" text="GALERIA">
      <formula>NOT(ISERROR(SEARCH("GALERIA",G239)))</formula>
    </cfRule>
    <cfRule type="containsText" dxfId="268" priority="367" operator="containsText" text="PA-2">
      <formula>NOT(ISERROR(SEARCH("PA-2",G239)))</formula>
    </cfRule>
    <cfRule type="containsText" dxfId="267" priority="368" operator="containsText" text="PA-1">
      <formula>NOT(ISERROR(SEARCH("PA-1",G239)))</formula>
    </cfRule>
    <cfRule type="colorScale" priority="369">
      <colorScale>
        <cfvo type="min"/>
        <cfvo type="percentile" val="50"/>
        <cfvo type="max"/>
        <color rgb="FFF8696B"/>
        <color rgb="FFFFEB84"/>
        <color rgb="FF63BE7B"/>
      </colorScale>
    </cfRule>
  </conditionalFormatting>
  <conditionalFormatting sqref="M240">
    <cfRule type="cellIs" dxfId="266" priority="365" operator="greaterThan">
      <formula>6</formula>
    </cfRule>
  </conditionalFormatting>
  <conditionalFormatting sqref="G240">
    <cfRule type="containsText" dxfId="265" priority="361" operator="containsText" text="GALERIA">
      <formula>NOT(ISERROR(SEARCH("GALERIA",G240)))</formula>
    </cfRule>
    <cfRule type="containsText" dxfId="264" priority="362" operator="containsText" text="PA-2">
      <formula>NOT(ISERROR(SEARCH("PA-2",G240)))</formula>
    </cfRule>
    <cfRule type="containsText" dxfId="263" priority="363" operator="containsText" text="PA-1">
      <formula>NOT(ISERROR(SEARCH("PA-1",G240)))</formula>
    </cfRule>
    <cfRule type="colorScale" priority="364">
      <colorScale>
        <cfvo type="min"/>
        <cfvo type="percentile" val="50"/>
        <cfvo type="max"/>
        <color rgb="FFF8696B"/>
        <color rgb="FFFFEB84"/>
        <color rgb="FF63BE7B"/>
      </colorScale>
    </cfRule>
  </conditionalFormatting>
  <conditionalFormatting sqref="M241">
    <cfRule type="cellIs" dxfId="262" priority="360" operator="greaterThan">
      <formula>6</formula>
    </cfRule>
  </conditionalFormatting>
  <conditionalFormatting sqref="G241">
    <cfRule type="containsText" dxfId="261" priority="356" operator="containsText" text="GALERIA">
      <formula>NOT(ISERROR(SEARCH("GALERIA",G241)))</formula>
    </cfRule>
    <cfRule type="containsText" dxfId="260" priority="357" operator="containsText" text="PA-2">
      <formula>NOT(ISERROR(SEARCH("PA-2",G241)))</formula>
    </cfRule>
    <cfRule type="containsText" dxfId="259" priority="358" operator="containsText" text="PA-1">
      <formula>NOT(ISERROR(SEARCH("PA-1",G241)))</formula>
    </cfRule>
    <cfRule type="colorScale" priority="359">
      <colorScale>
        <cfvo type="min"/>
        <cfvo type="percentile" val="50"/>
        <cfvo type="max"/>
        <color rgb="FFF8696B"/>
        <color rgb="FFFFEB84"/>
        <color rgb="FF63BE7B"/>
      </colorScale>
    </cfRule>
  </conditionalFormatting>
  <conditionalFormatting sqref="M242">
    <cfRule type="cellIs" dxfId="258" priority="355" operator="greaterThan">
      <formula>6</formula>
    </cfRule>
  </conditionalFormatting>
  <conditionalFormatting sqref="G242">
    <cfRule type="containsText" dxfId="257" priority="351" operator="containsText" text="GALERIA">
      <formula>NOT(ISERROR(SEARCH("GALERIA",G242)))</formula>
    </cfRule>
    <cfRule type="containsText" dxfId="256" priority="352" operator="containsText" text="PA-2">
      <formula>NOT(ISERROR(SEARCH("PA-2",G242)))</formula>
    </cfRule>
    <cfRule type="containsText" dxfId="255" priority="353" operator="containsText" text="PA-1">
      <formula>NOT(ISERROR(SEARCH("PA-1",G242)))</formula>
    </cfRule>
    <cfRule type="colorScale" priority="354">
      <colorScale>
        <cfvo type="min"/>
        <cfvo type="percentile" val="50"/>
        <cfvo type="max"/>
        <color rgb="FFF8696B"/>
        <color rgb="FFFFEB84"/>
        <color rgb="FF63BE7B"/>
      </colorScale>
    </cfRule>
  </conditionalFormatting>
  <conditionalFormatting sqref="M243">
    <cfRule type="cellIs" dxfId="254" priority="350" operator="greaterThan">
      <formula>6</formula>
    </cfRule>
  </conditionalFormatting>
  <conditionalFormatting sqref="G243">
    <cfRule type="containsText" dxfId="253" priority="346" operator="containsText" text="GALERIA">
      <formula>NOT(ISERROR(SEARCH("GALERIA",G243)))</formula>
    </cfRule>
    <cfRule type="containsText" dxfId="252" priority="347" operator="containsText" text="PA-2">
      <formula>NOT(ISERROR(SEARCH("PA-2",G243)))</formula>
    </cfRule>
    <cfRule type="containsText" dxfId="251" priority="348" operator="containsText" text="PA-1">
      <formula>NOT(ISERROR(SEARCH("PA-1",G243)))</formula>
    </cfRule>
    <cfRule type="colorScale" priority="349">
      <colorScale>
        <cfvo type="min"/>
        <cfvo type="percentile" val="50"/>
        <cfvo type="max"/>
        <color rgb="FFF8696B"/>
        <color rgb="FFFFEB84"/>
        <color rgb="FF63BE7B"/>
      </colorScale>
    </cfRule>
  </conditionalFormatting>
  <conditionalFormatting sqref="M244">
    <cfRule type="cellIs" dxfId="250" priority="345" operator="greaterThan">
      <formula>6</formula>
    </cfRule>
  </conditionalFormatting>
  <conditionalFormatting sqref="G244">
    <cfRule type="containsText" dxfId="249" priority="341" operator="containsText" text="GALERIA">
      <formula>NOT(ISERROR(SEARCH("GALERIA",G244)))</formula>
    </cfRule>
    <cfRule type="containsText" dxfId="248" priority="342" operator="containsText" text="PA-2">
      <formula>NOT(ISERROR(SEARCH("PA-2",G244)))</formula>
    </cfRule>
    <cfRule type="containsText" dxfId="247" priority="343" operator="containsText" text="PA-1">
      <formula>NOT(ISERROR(SEARCH("PA-1",G244)))</formula>
    </cfRule>
    <cfRule type="colorScale" priority="344">
      <colorScale>
        <cfvo type="min"/>
        <cfvo type="percentile" val="50"/>
        <cfvo type="max"/>
        <color rgb="FFF8696B"/>
        <color rgb="FFFFEB84"/>
        <color rgb="FF63BE7B"/>
      </colorScale>
    </cfRule>
  </conditionalFormatting>
  <conditionalFormatting sqref="M245">
    <cfRule type="cellIs" dxfId="246" priority="340" operator="greaterThan">
      <formula>6</formula>
    </cfRule>
  </conditionalFormatting>
  <conditionalFormatting sqref="G245">
    <cfRule type="containsText" dxfId="245" priority="336" operator="containsText" text="GALERIA">
      <formula>NOT(ISERROR(SEARCH("GALERIA",G245)))</formula>
    </cfRule>
    <cfRule type="containsText" dxfId="244" priority="337" operator="containsText" text="PA-2">
      <formula>NOT(ISERROR(SEARCH("PA-2",G245)))</formula>
    </cfRule>
    <cfRule type="containsText" dxfId="243" priority="338" operator="containsText" text="PA-1">
      <formula>NOT(ISERROR(SEARCH("PA-1",G245)))</formula>
    </cfRule>
    <cfRule type="colorScale" priority="339">
      <colorScale>
        <cfvo type="min"/>
        <cfvo type="percentile" val="50"/>
        <cfvo type="max"/>
        <color rgb="FFF8696B"/>
        <color rgb="FFFFEB84"/>
        <color rgb="FF63BE7B"/>
      </colorScale>
    </cfRule>
  </conditionalFormatting>
  <conditionalFormatting sqref="M246">
    <cfRule type="cellIs" dxfId="242" priority="335" operator="greaterThan">
      <formula>6</formula>
    </cfRule>
  </conditionalFormatting>
  <conditionalFormatting sqref="G246">
    <cfRule type="containsText" dxfId="241" priority="331" operator="containsText" text="GALERIA">
      <formula>NOT(ISERROR(SEARCH("GALERIA",G246)))</formula>
    </cfRule>
    <cfRule type="containsText" dxfId="240" priority="332" operator="containsText" text="PA-2">
      <formula>NOT(ISERROR(SEARCH("PA-2",G246)))</formula>
    </cfRule>
    <cfRule type="containsText" dxfId="239" priority="333" operator="containsText" text="PA-1">
      <formula>NOT(ISERROR(SEARCH("PA-1",G246)))</formula>
    </cfRule>
    <cfRule type="colorScale" priority="334">
      <colorScale>
        <cfvo type="min"/>
        <cfvo type="percentile" val="50"/>
        <cfvo type="max"/>
        <color rgb="FFF8696B"/>
        <color rgb="FFFFEB84"/>
        <color rgb="FF63BE7B"/>
      </colorScale>
    </cfRule>
  </conditionalFormatting>
  <conditionalFormatting sqref="M247">
    <cfRule type="cellIs" dxfId="238" priority="330" operator="greaterThan">
      <formula>6</formula>
    </cfRule>
  </conditionalFormatting>
  <conditionalFormatting sqref="G247">
    <cfRule type="containsText" dxfId="237" priority="326" operator="containsText" text="GALERIA">
      <formula>NOT(ISERROR(SEARCH("GALERIA",G247)))</formula>
    </cfRule>
    <cfRule type="containsText" dxfId="236" priority="327" operator="containsText" text="PA-2">
      <formula>NOT(ISERROR(SEARCH("PA-2",G247)))</formula>
    </cfRule>
    <cfRule type="containsText" dxfId="235" priority="328" operator="containsText" text="PA-1">
      <formula>NOT(ISERROR(SEARCH("PA-1",G247)))</formula>
    </cfRule>
    <cfRule type="colorScale" priority="329">
      <colorScale>
        <cfvo type="min"/>
        <cfvo type="percentile" val="50"/>
        <cfvo type="max"/>
        <color rgb="FFF8696B"/>
        <color rgb="FFFFEB84"/>
        <color rgb="FF63BE7B"/>
      </colorScale>
    </cfRule>
  </conditionalFormatting>
  <conditionalFormatting sqref="M248">
    <cfRule type="cellIs" dxfId="234" priority="325" operator="greaterThan">
      <formula>6</formula>
    </cfRule>
  </conditionalFormatting>
  <conditionalFormatting sqref="G248">
    <cfRule type="containsText" dxfId="233" priority="321" operator="containsText" text="GALERIA">
      <formula>NOT(ISERROR(SEARCH("GALERIA",G248)))</formula>
    </cfRule>
    <cfRule type="containsText" dxfId="232" priority="322" operator="containsText" text="PA-2">
      <formula>NOT(ISERROR(SEARCH("PA-2",G248)))</formula>
    </cfRule>
    <cfRule type="containsText" dxfId="231" priority="323" operator="containsText" text="PA-1">
      <formula>NOT(ISERROR(SEARCH("PA-1",G248)))</formula>
    </cfRule>
    <cfRule type="colorScale" priority="324">
      <colorScale>
        <cfvo type="min"/>
        <cfvo type="percentile" val="50"/>
        <cfvo type="max"/>
        <color rgb="FFF8696B"/>
        <color rgb="FFFFEB84"/>
        <color rgb="FF63BE7B"/>
      </colorScale>
    </cfRule>
  </conditionalFormatting>
  <conditionalFormatting sqref="M249">
    <cfRule type="cellIs" dxfId="230" priority="320" operator="greaterThan">
      <formula>6</formula>
    </cfRule>
  </conditionalFormatting>
  <conditionalFormatting sqref="G249">
    <cfRule type="containsText" dxfId="229" priority="316" operator="containsText" text="GALERIA">
      <formula>NOT(ISERROR(SEARCH("GALERIA",G249)))</formula>
    </cfRule>
    <cfRule type="containsText" dxfId="228" priority="317" operator="containsText" text="PA-2">
      <formula>NOT(ISERROR(SEARCH("PA-2",G249)))</formula>
    </cfRule>
    <cfRule type="containsText" dxfId="227" priority="318" operator="containsText" text="PA-1">
      <formula>NOT(ISERROR(SEARCH("PA-1",G249)))</formula>
    </cfRule>
    <cfRule type="colorScale" priority="319">
      <colorScale>
        <cfvo type="min"/>
        <cfvo type="percentile" val="50"/>
        <cfvo type="max"/>
        <color rgb="FFF8696B"/>
        <color rgb="FFFFEB84"/>
        <color rgb="FF63BE7B"/>
      </colorScale>
    </cfRule>
  </conditionalFormatting>
  <conditionalFormatting sqref="M250">
    <cfRule type="cellIs" dxfId="226" priority="315" operator="greaterThan">
      <formula>6</formula>
    </cfRule>
  </conditionalFormatting>
  <conditionalFormatting sqref="G250">
    <cfRule type="containsText" dxfId="225" priority="311" operator="containsText" text="GALERIA">
      <formula>NOT(ISERROR(SEARCH("GALERIA",G250)))</formula>
    </cfRule>
    <cfRule type="containsText" dxfId="224" priority="312" operator="containsText" text="PA-2">
      <formula>NOT(ISERROR(SEARCH("PA-2",G250)))</formula>
    </cfRule>
    <cfRule type="containsText" dxfId="223" priority="313" operator="containsText" text="PA-1">
      <formula>NOT(ISERROR(SEARCH("PA-1",G250)))</formula>
    </cfRule>
    <cfRule type="colorScale" priority="314">
      <colorScale>
        <cfvo type="min"/>
        <cfvo type="percentile" val="50"/>
        <cfvo type="max"/>
        <color rgb="FFF8696B"/>
        <color rgb="FFFFEB84"/>
        <color rgb="FF63BE7B"/>
      </colorScale>
    </cfRule>
  </conditionalFormatting>
  <conditionalFormatting sqref="M251">
    <cfRule type="cellIs" dxfId="222" priority="310" operator="greaterThan">
      <formula>6</formula>
    </cfRule>
  </conditionalFormatting>
  <conditionalFormatting sqref="G251">
    <cfRule type="containsText" dxfId="221" priority="306" operator="containsText" text="GALERIA">
      <formula>NOT(ISERROR(SEARCH("GALERIA",G251)))</formula>
    </cfRule>
    <cfRule type="containsText" dxfId="220" priority="307" operator="containsText" text="PA-2">
      <formula>NOT(ISERROR(SEARCH("PA-2",G251)))</formula>
    </cfRule>
    <cfRule type="containsText" dxfId="219" priority="308" operator="containsText" text="PA-1">
      <formula>NOT(ISERROR(SEARCH("PA-1",G251)))</formula>
    </cfRule>
    <cfRule type="colorScale" priority="309">
      <colorScale>
        <cfvo type="min"/>
        <cfvo type="percentile" val="50"/>
        <cfvo type="max"/>
        <color rgb="FFF8696B"/>
        <color rgb="FFFFEB84"/>
        <color rgb="FF63BE7B"/>
      </colorScale>
    </cfRule>
  </conditionalFormatting>
  <conditionalFormatting sqref="M252">
    <cfRule type="cellIs" dxfId="218" priority="305" operator="greaterThan">
      <formula>6</formula>
    </cfRule>
  </conditionalFormatting>
  <conditionalFormatting sqref="G252">
    <cfRule type="containsText" dxfId="217" priority="301" operator="containsText" text="GALERIA">
      <formula>NOT(ISERROR(SEARCH("GALERIA",G252)))</formula>
    </cfRule>
    <cfRule type="containsText" dxfId="216" priority="302" operator="containsText" text="PA-2">
      <formula>NOT(ISERROR(SEARCH("PA-2",G252)))</formula>
    </cfRule>
    <cfRule type="containsText" dxfId="215" priority="303" operator="containsText" text="PA-1">
      <formula>NOT(ISERROR(SEARCH("PA-1",G252)))</formula>
    </cfRule>
    <cfRule type="colorScale" priority="304">
      <colorScale>
        <cfvo type="min"/>
        <cfvo type="percentile" val="50"/>
        <cfvo type="max"/>
        <color rgb="FFF8696B"/>
        <color rgb="FFFFEB84"/>
        <color rgb="FF63BE7B"/>
      </colorScale>
    </cfRule>
  </conditionalFormatting>
  <conditionalFormatting sqref="M253">
    <cfRule type="cellIs" dxfId="214" priority="300" operator="greaterThan">
      <formula>6</formula>
    </cfRule>
  </conditionalFormatting>
  <conditionalFormatting sqref="G253">
    <cfRule type="containsText" dxfId="213" priority="296" operator="containsText" text="GALERIA">
      <formula>NOT(ISERROR(SEARCH("GALERIA",G253)))</formula>
    </cfRule>
    <cfRule type="containsText" dxfId="212" priority="297" operator="containsText" text="PA-2">
      <formula>NOT(ISERROR(SEARCH("PA-2",G253)))</formula>
    </cfRule>
    <cfRule type="containsText" dxfId="211" priority="298" operator="containsText" text="PA-1">
      <formula>NOT(ISERROR(SEARCH("PA-1",G253)))</formula>
    </cfRule>
    <cfRule type="colorScale" priority="299">
      <colorScale>
        <cfvo type="min"/>
        <cfvo type="percentile" val="50"/>
        <cfvo type="max"/>
        <color rgb="FFF8696B"/>
        <color rgb="FFFFEB84"/>
        <color rgb="FF63BE7B"/>
      </colorScale>
    </cfRule>
  </conditionalFormatting>
  <conditionalFormatting sqref="M254">
    <cfRule type="cellIs" dxfId="210" priority="295" operator="greaterThan">
      <formula>6</formula>
    </cfRule>
  </conditionalFormatting>
  <conditionalFormatting sqref="G254">
    <cfRule type="containsText" dxfId="209" priority="291" operator="containsText" text="GALERIA">
      <formula>NOT(ISERROR(SEARCH("GALERIA",G254)))</formula>
    </cfRule>
    <cfRule type="containsText" dxfId="208" priority="292" operator="containsText" text="PA-2">
      <formula>NOT(ISERROR(SEARCH("PA-2",G254)))</formula>
    </cfRule>
    <cfRule type="containsText" dxfId="207" priority="293" operator="containsText" text="PA-1">
      <formula>NOT(ISERROR(SEARCH("PA-1",G254)))</formula>
    </cfRule>
    <cfRule type="colorScale" priority="294">
      <colorScale>
        <cfvo type="min"/>
        <cfvo type="percentile" val="50"/>
        <cfvo type="max"/>
        <color rgb="FFF8696B"/>
        <color rgb="FFFFEB84"/>
        <color rgb="FF63BE7B"/>
      </colorScale>
    </cfRule>
  </conditionalFormatting>
  <conditionalFormatting sqref="M255">
    <cfRule type="cellIs" dxfId="206" priority="290" operator="greaterThan">
      <formula>6</formula>
    </cfRule>
  </conditionalFormatting>
  <conditionalFormatting sqref="G255">
    <cfRule type="containsText" dxfId="205" priority="286" operator="containsText" text="GALERIA">
      <formula>NOT(ISERROR(SEARCH("GALERIA",G255)))</formula>
    </cfRule>
    <cfRule type="containsText" dxfId="204" priority="287" operator="containsText" text="PA-2">
      <formula>NOT(ISERROR(SEARCH("PA-2",G255)))</formula>
    </cfRule>
    <cfRule type="containsText" dxfId="203" priority="288" operator="containsText" text="PA-1">
      <formula>NOT(ISERROR(SEARCH("PA-1",G255)))</formula>
    </cfRule>
    <cfRule type="colorScale" priority="289">
      <colorScale>
        <cfvo type="min"/>
        <cfvo type="percentile" val="50"/>
        <cfvo type="max"/>
        <color rgb="FFF8696B"/>
        <color rgb="FFFFEB84"/>
        <color rgb="FF63BE7B"/>
      </colorScale>
    </cfRule>
  </conditionalFormatting>
  <conditionalFormatting sqref="M256">
    <cfRule type="cellIs" dxfId="202" priority="285" operator="greaterThan">
      <formula>6</formula>
    </cfRule>
  </conditionalFormatting>
  <conditionalFormatting sqref="G256">
    <cfRule type="containsText" dxfId="201" priority="281" operator="containsText" text="GALERIA">
      <formula>NOT(ISERROR(SEARCH("GALERIA",G256)))</formula>
    </cfRule>
    <cfRule type="containsText" dxfId="200" priority="282" operator="containsText" text="PA-2">
      <formula>NOT(ISERROR(SEARCH("PA-2",G256)))</formula>
    </cfRule>
    <cfRule type="containsText" dxfId="199" priority="283" operator="containsText" text="PA-1">
      <formula>NOT(ISERROR(SEARCH("PA-1",G256)))</formula>
    </cfRule>
    <cfRule type="colorScale" priority="284">
      <colorScale>
        <cfvo type="min"/>
        <cfvo type="percentile" val="50"/>
        <cfvo type="max"/>
        <color rgb="FFF8696B"/>
        <color rgb="FFFFEB84"/>
        <color rgb="FF63BE7B"/>
      </colorScale>
    </cfRule>
  </conditionalFormatting>
  <conditionalFormatting sqref="M257">
    <cfRule type="cellIs" dxfId="198" priority="280" operator="greaterThan">
      <formula>6</formula>
    </cfRule>
  </conditionalFormatting>
  <conditionalFormatting sqref="G257">
    <cfRule type="containsText" dxfId="197" priority="276" operator="containsText" text="GALERIA">
      <formula>NOT(ISERROR(SEARCH("GALERIA",G257)))</formula>
    </cfRule>
    <cfRule type="containsText" dxfId="196" priority="277" operator="containsText" text="PA-2">
      <formula>NOT(ISERROR(SEARCH("PA-2",G257)))</formula>
    </cfRule>
    <cfRule type="containsText" dxfId="195" priority="278" operator="containsText" text="PA-1">
      <formula>NOT(ISERROR(SEARCH("PA-1",G257)))</formula>
    </cfRule>
    <cfRule type="colorScale" priority="279">
      <colorScale>
        <cfvo type="min"/>
        <cfvo type="percentile" val="50"/>
        <cfvo type="max"/>
        <color rgb="FFF8696B"/>
        <color rgb="FFFFEB84"/>
        <color rgb="FF63BE7B"/>
      </colorScale>
    </cfRule>
  </conditionalFormatting>
  <conditionalFormatting sqref="M258">
    <cfRule type="cellIs" dxfId="194" priority="275" operator="greaterThan">
      <formula>6</formula>
    </cfRule>
  </conditionalFormatting>
  <conditionalFormatting sqref="G258">
    <cfRule type="containsText" dxfId="193" priority="271" operator="containsText" text="GALERIA">
      <formula>NOT(ISERROR(SEARCH("GALERIA",G258)))</formula>
    </cfRule>
    <cfRule type="containsText" dxfId="192" priority="272" operator="containsText" text="PA-2">
      <formula>NOT(ISERROR(SEARCH("PA-2",G258)))</formula>
    </cfRule>
    <cfRule type="containsText" dxfId="191" priority="273" operator="containsText" text="PA-1">
      <formula>NOT(ISERROR(SEARCH("PA-1",G258)))</formula>
    </cfRule>
    <cfRule type="colorScale" priority="274">
      <colorScale>
        <cfvo type="min"/>
        <cfvo type="percentile" val="50"/>
        <cfvo type="max"/>
        <color rgb="FFF8696B"/>
        <color rgb="FFFFEB84"/>
        <color rgb="FF63BE7B"/>
      </colorScale>
    </cfRule>
  </conditionalFormatting>
  <conditionalFormatting sqref="M259">
    <cfRule type="cellIs" dxfId="190" priority="270" operator="greaterThan">
      <formula>6</formula>
    </cfRule>
  </conditionalFormatting>
  <conditionalFormatting sqref="G259">
    <cfRule type="containsText" dxfId="189" priority="266" operator="containsText" text="GALERIA">
      <formula>NOT(ISERROR(SEARCH("GALERIA",G259)))</formula>
    </cfRule>
    <cfRule type="containsText" dxfId="188" priority="267" operator="containsText" text="PA-2">
      <formula>NOT(ISERROR(SEARCH("PA-2",G259)))</formula>
    </cfRule>
    <cfRule type="containsText" dxfId="187" priority="268" operator="containsText" text="PA-1">
      <formula>NOT(ISERROR(SEARCH("PA-1",G259)))</formula>
    </cfRule>
    <cfRule type="colorScale" priority="269">
      <colorScale>
        <cfvo type="min"/>
        <cfvo type="percentile" val="50"/>
        <cfvo type="max"/>
        <color rgb="FFF8696B"/>
        <color rgb="FFFFEB84"/>
        <color rgb="FF63BE7B"/>
      </colorScale>
    </cfRule>
  </conditionalFormatting>
  <conditionalFormatting sqref="M260">
    <cfRule type="cellIs" dxfId="186" priority="265" operator="greaterThan">
      <formula>6</formula>
    </cfRule>
  </conditionalFormatting>
  <conditionalFormatting sqref="G260">
    <cfRule type="containsText" dxfId="185" priority="261" operator="containsText" text="GALERIA">
      <formula>NOT(ISERROR(SEARCH("GALERIA",G260)))</formula>
    </cfRule>
    <cfRule type="containsText" dxfId="184" priority="262" operator="containsText" text="PA-2">
      <formula>NOT(ISERROR(SEARCH("PA-2",G260)))</formula>
    </cfRule>
    <cfRule type="containsText" dxfId="183" priority="263" operator="containsText" text="PA-1">
      <formula>NOT(ISERROR(SEARCH("PA-1",G260)))</formula>
    </cfRule>
    <cfRule type="colorScale" priority="264">
      <colorScale>
        <cfvo type="min"/>
        <cfvo type="percentile" val="50"/>
        <cfvo type="max"/>
        <color rgb="FFF8696B"/>
        <color rgb="FFFFEB84"/>
        <color rgb="FF63BE7B"/>
      </colorScale>
    </cfRule>
  </conditionalFormatting>
  <conditionalFormatting sqref="M261">
    <cfRule type="cellIs" dxfId="182" priority="260" operator="greaterThan">
      <formula>6</formula>
    </cfRule>
  </conditionalFormatting>
  <conditionalFormatting sqref="G261">
    <cfRule type="containsText" dxfId="181" priority="256" operator="containsText" text="GALERIA">
      <formula>NOT(ISERROR(SEARCH("GALERIA",G261)))</formula>
    </cfRule>
    <cfRule type="containsText" dxfId="180" priority="257" operator="containsText" text="PA-2">
      <formula>NOT(ISERROR(SEARCH("PA-2",G261)))</formula>
    </cfRule>
    <cfRule type="containsText" dxfId="179" priority="258" operator="containsText" text="PA-1">
      <formula>NOT(ISERROR(SEARCH("PA-1",G261)))</formula>
    </cfRule>
    <cfRule type="colorScale" priority="259">
      <colorScale>
        <cfvo type="min"/>
        <cfvo type="percentile" val="50"/>
        <cfvo type="max"/>
        <color rgb="FFF8696B"/>
        <color rgb="FFFFEB84"/>
        <color rgb="FF63BE7B"/>
      </colorScale>
    </cfRule>
  </conditionalFormatting>
  <conditionalFormatting sqref="M262">
    <cfRule type="cellIs" dxfId="178" priority="255" operator="greaterThan">
      <formula>6</formula>
    </cfRule>
  </conditionalFormatting>
  <conditionalFormatting sqref="G262">
    <cfRule type="containsText" dxfId="177" priority="251" operator="containsText" text="GALERIA">
      <formula>NOT(ISERROR(SEARCH("GALERIA",G262)))</formula>
    </cfRule>
    <cfRule type="containsText" dxfId="176" priority="252" operator="containsText" text="PA-2">
      <formula>NOT(ISERROR(SEARCH("PA-2",G262)))</formula>
    </cfRule>
    <cfRule type="containsText" dxfId="175" priority="253" operator="containsText" text="PA-1">
      <formula>NOT(ISERROR(SEARCH("PA-1",G262)))</formula>
    </cfRule>
    <cfRule type="colorScale" priority="254">
      <colorScale>
        <cfvo type="min"/>
        <cfvo type="percentile" val="50"/>
        <cfvo type="max"/>
        <color rgb="FFF8696B"/>
        <color rgb="FFFFEB84"/>
        <color rgb="FF63BE7B"/>
      </colorScale>
    </cfRule>
  </conditionalFormatting>
  <conditionalFormatting sqref="M263">
    <cfRule type="cellIs" dxfId="174" priority="250" operator="greaterThan">
      <formula>6</formula>
    </cfRule>
  </conditionalFormatting>
  <conditionalFormatting sqref="G263">
    <cfRule type="containsText" dxfId="173" priority="246" operator="containsText" text="GALERIA">
      <formula>NOT(ISERROR(SEARCH("GALERIA",G263)))</formula>
    </cfRule>
    <cfRule type="containsText" dxfId="172" priority="247" operator="containsText" text="PA-2">
      <formula>NOT(ISERROR(SEARCH("PA-2",G263)))</formula>
    </cfRule>
    <cfRule type="containsText" dxfId="171" priority="248" operator="containsText" text="PA-1">
      <formula>NOT(ISERROR(SEARCH("PA-1",G263)))</formula>
    </cfRule>
    <cfRule type="colorScale" priority="249">
      <colorScale>
        <cfvo type="min"/>
        <cfvo type="percentile" val="50"/>
        <cfvo type="max"/>
        <color rgb="FFF8696B"/>
        <color rgb="FFFFEB84"/>
        <color rgb="FF63BE7B"/>
      </colorScale>
    </cfRule>
  </conditionalFormatting>
  <conditionalFormatting sqref="M299:M320">
    <cfRule type="cellIs" dxfId="170" priority="67" operator="greaterThan">
      <formula>6</formula>
    </cfRule>
  </conditionalFormatting>
  <conditionalFormatting sqref="AC265">
    <cfRule type="cellIs" dxfId="169" priority="225" operator="greaterThan">
      <formula>6</formula>
    </cfRule>
  </conditionalFormatting>
  <conditionalFormatting sqref="M266">
    <cfRule type="cellIs" dxfId="168" priority="231" operator="greaterThan">
      <formula>6</formula>
    </cfRule>
  </conditionalFormatting>
  <conditionalFormatting sqref="G266">
    <cfRule type="containsText" dxfId="167" priority="232" operator="containsText" text="GALERIA">
      <formula>NOT(ISERROR(SEARCH("GALERIA",G266)))</formula>
    </cfRule>
    <cfRule type="containsText" dxfId="166" priority="233" operator="containsText" text="PA-2">
      <formula>NOT(ISERROR(SEARCH("PA-2",G266)))</formula>
    </cfRule>
    <cfRule type="containsText" dxfId="165" priority="234" operator="containsText" text="PA-1">
      <formula>NOT(ISERROR(SEARCH("PA-1",G266)))</formula>
    </cfRule>
    <cfRule type="colorScale" priority="235">
      <colorScale>
        <cfvo type="min"/>
        <cfvo type="percentile" val="50"/>
        <cfvo type="max"/>
        <color rgb="FFF8696B"/>
        <color rgb="FFFFEB84"/>
        <color rgb="FF63BE7B"/>
      </colorScale>
    </cfRule>
  </conditionalFormatting>
  <conditionalFormatting sqref="M264">
    <cfRule type="cellIs" dxfId="164" priority="226" operator="greaterThan">
      <formula>6</formula>
    </cfRule>
  </conditionalFormatting>
  <conditionalFormatting sqref="G264">
    <cfRule type="containsText" dxfId="163" priority="227" operator="containsText" text="GALERIA">
      <formula>NOT(ISERROR(SEARCH("GALERIA",G264)))</formula>
    </cfRule>
    <cfRule type="containsText" dxfId="162" priority="228" operator="containsText" text="PA-2">
      <formula>NOT(ISERROR(SEARCH("PA-2",G264)))</formula>
    </cfRule>
    <cfRule type="containsText" dxfId="161" priority="229" operator="containsText" text="PA-1">
      <formula>NOT(ISERROR(SEARCH("PA-1",G264)))</formula>
    </cfRule>
    <cfRule type="colorScale" priority="230">
      <colorScale>
        <cfvo type="min"/>
        <cfvo type="percentile" val="50"/>
        <cfvo type="max"/>
        <color rgb="FFF8696B"/>
        <color rgb="FFFFEB84"/>
        <color rgb="FF63BE7B"/>
      </colorScale>
    </cfRule>
  </conditionalFormatting>
  <conditionalFormatting sqref="M267">
    <cfRule type="cellIs" dxfId="160" priority="224" operator="greaterThan">
      <formula>6</formula>
    </cfRule>
  </conditionalFormatting>
  <conditionalFormatting sqref="G267">
    <cfRule type="containsText" dxfId="159" priority="220" operator="containsText" text="GALERIA">
      <formula>NOT(ISERROR(SEARCH("GALERIA",G267)))</formula>
    </cfRule>
    <cfRule type="containsText" dxfId="158" priority="221" operator="containsText" text="PA-2">
      <formula>NOT(ISERROR(SEARCH("PA-2",G267)))</formula>
    </cfRule>
    <cfRule type="containsText" dxfId="157" priority="222" operator="containsText" text="PA-1">
      <formula>NOT(ISERROR(SEARCH("PA-1",G267)))</formula>
    </cfRule>
    <cfRule type="colorScale" priority="223">
      <colorScale>
        <cfvo type="min"/>
        <cfvo type="percentile" val="50"/>
        <cfvo type="max"/>
        <color rgb="FFF8696B"/>
        <color rgb="FFFFEB84"/>
        <color rgb="FF63BE7B"/>
      </colorScale>
    </cfRule>
  </conditionalFormatting>
  <conditionalFormatting sqref="M268">
    <cfRule type="cellIs" dxfId="156" priority="219" operator="greaterThan">
      <formula>6</formula>
    </cfRule>
  </conditionalFormatting>
  <conditionalFormatting sqref="G268">
    <cfRule type="containsText" dxfId="155" priority="215" operator="containsText" text="GALERIA">
      <formula>NOT(ISERROR(SEARCH("GALERIA",G268)))</formula>
    </cfRule>
    <cfRule type="containsText" dxfId="154" priority="216" operator="containsText" text="PA-2">
      <formula>NOT(ISERROR(SEARCH("PA-2",G268)))</formula>
    </cfRule>
    <cfRule type="containsText" dxfId="153" priority="217" operator="containsText" text="PA-1">
      <formula>NOT(ISERROR(SEARCH("PA-1",G268)))</formula>
    </cfRule>
    <cfRule type="colorScale" priority="218">
      <colorScale>
        <cfvo type="min"/>
        <cfvo type="percentile" val="50"/>
        <cfvo type="max"/>
        <color rgb="FFF8696B"/>
        <color rgb="FFFFEB84"/>
        <color rgb="FF63BE7B"/>
      </colorScale>
    </cfRule>
  </conditionalFormatting>
  <conditionalFormatting sqref="M269">
    <cfRule type="cellIs" dxfId="152" priority="214" operator="greaterThan">
      <formula>6</formula>
    </cfRule>
  </conditionalFormatting>
  <conditionalFormatting sqref="G269">
    <cfRule type="containsText" dxfId="151" priority="210" operator="containsText" text="GALERIA">
      <formula>NOT(ISERROR(SEARCH("GALERIA",G269)))</formula>
    </cfRule>
    <cfRule type="containsText" dxfId="150" priority="211" operator="containsText" text="PA-2">
      <formula>NOT(ISERROR(SEARCH("PA-2",G269)))</formula>
    </cfRule>
    <cfRule type="containsText" dxfId="149" priority="212" operator="containsText" text="PA-1">
      <formula>NOT(ISERROR(SEARCH("PA-1",G269)))</formula>
    </cfRule>
    <cfRule type="colorScale" priority="213">
      <colorScale>
        <cfvo type="min"/>
        <cfvo type="percentile" val="50"/>
        <cfvo type="max"/>
        <color rgb="FFF8696B"/>
        <color rgb="FFFFEB84"/>
        <color rgb="FF63BE7B"/>
      </colorScale>
    </cfRule>
  </conditionalFormatting>
  <conditionalFormatting sqref="M270">
    <cfRule type="cellIs" dxfId="148" priority="209" operator="greaterThan">
      <formula>6</formula>
    </cfRule>
  </conditionalFormatting>
  <conditionalFormatting sqref="G270">
    <cfRule type="containsText" dxfId="147" priority="205" operator="containsText" text="GALERIA">
      <formula>NOT(ISERROR(SEARCH("GALERIA",G270)))</formula>
    </cfRule>
    <cfRule type="containsText" dxfId="146" priority="206" operator="containsText" text="PA-2">
      <formula>NOT(ISERROR(SEARCH("PA-2",G270)))</formula>
    </cfRule>
    <cfRule type="containsText" dxfId="145" priority="207" operator="containsText" text="PA-1">
      <formula>NOT(ISERROR(SEARCH("PA-1",G270)))</formula>
    </cfRule>
    <cfRule type="colorScale" priority="208">
      <colorScale>
        <cfvo type="min"/>
        <cfvo type="percentile" val="50"/>
        <cfvo type="max"/>
        <color rgb="FFF8696B"/>
        <color rgb="FFFFEB84"/>
        <color rgb="FF63BE7B"/>
      </colorScale>
    </cfRule>
  </conditionalFormatting>
  <conditionalFormatting sqref="M271">
    <cfRule type="cellIs" dxfId="144" priority="204" operator="greaterThan">
      <formula>6</formula>
    </cfRule>
  </conditionalFormatting>
  <conditionalFormatting sqref="G271">
    <cfRule type="containsText" dxfId="143" priority="200" operator="containsText" text="GALERIA">
      <formula>NOT(ISERROR(SEARCH("GALERIA",G271)))</formula>
    </cfRule>
    <cfRule type="containsText" dxfId="142" priority="201" operator="containsText" text="PA-2">
      <formula>NOT(ISERROR(SEARCH("PA-2",G271)))</formula>
    </cfRule>
    <cfRule type="containsText" dxfId="141" priority="202" operator="containsText" text="PA-1">
      <formula>NOT(ISERROR(SEARCH("PA-1",G271)))</formula>
    </cfRule>
    <cfRule type="colorScale" priority="203">
      <colorScale>
        <cfvo type="min"/>
        <cfvo type="percentile" val="50"/>
        <cfvo type="max"/>
        <color rgb="FFF8696B"/>
        <color rgb="FFFFEB84"/>
        <color rgb="FF63BE7B"/>
      </colorScale>
    </cfRule>
  </conditionalFormatting>
  <conditionalFormatting sqref="M272">
    <cfRule type="cellIs" dxfId="140" priority="199" operator="greaterThan">
      <formula>6</formula>
    </cfRule>
  </conditionalFormatting>
  <conditionalFormatting sqref="G272">
    <cfRule type="containsText" dxfId="139" priority="195" operator="containsText" text="GALERIA">
      <formula>NOT(ISERROR(SEARCH("GALERIA",G272)))</formula>
    </cfRule>
    <cfRule type="containsText" dxfId="138" priority="196" operator="containsText" text="PA-2">
      <formula>NOT(ISERROR(SEARCH("PA-2",G272)))</formula>
    </cfRule>
    <cfRule type="containsText" dxfId="137" priority="197" operator="containsText" text="PA-1">
      <formula>NOT(ISERROR(SEARCH("PA-1",G272)))</formula>
    </cfRule>
    <cfRule type="colorScale" priority="198">
      <colorScale>
        <cfvo type="min"/>
        <cfvo type="percentile" val="50"/>
        <cfvo type="max"/>
        <color rgb="FFF8696B"/>
        <color rgb="FFFFEB84"/>
        <color rgb="FF63BE7B"/>
      </colorScale>
    </cfRule>
  </conditionalFormatting>
  <conditionalFormatting sqref="M273">
    <cfRule type="cellIs" dxfId="136" priority="194" operator="greaterThan">
      <formula>6</formula>
    </cfRule>
  </conditionalFormatting>
  <conditionalFormatting sqref="G273">
    <cfRule type="containsText" dxfId="135" priority="190" operator="containsText" text="GALERIA">
      <formula>NOT(ISERROR(SEARCH("GALERIA",G273)))</formula>
    </cfRule>
    <cfRule type="containsText" dxfId="134" priority="191" operator="containsText" text="PA-2">
      <formula>NOT(ISERROR(SEARCH("PA-2",G273)))</formula>
    </cfRule>
    <cfRule type="containsText" dxfId="133" priority="192" operator="containsText" text="PA-1">
      <formula>NOT(ISERROR(SEARCH("PA-1",G273)))</formula>
    </cfRule>
    <cfRule type="colorScale" priority="193">
      <colorScale>
        <cfvo type="min"/>
        <cfvo type="percentile" val="50"/>
        <cfvo type="max"/>
        <color rgb="FFF8696B"/>
        <color rgb="FFFFEB84"/>
        <color rgb="FF63BE7B"/>
      </colorScale>
    </cfRule>
  </conditionalFormatting>
  <conditionalFormatting sqref="M274">
    <cfRule type="cellIs" dxfId="132" priority="189" operator="greaterThan">
      <formula>6</formula>
    </cfRule>
  </conditionalFormatting>
  <conditionalFormatting sqref="G274">
    <cfRule type="containsText" dxfId="131" priority="185" operator="containsText" text="GALERIA">
      <formula>NOT(ISERROR(SEARCH("GALERIA",G274)))</formula>
    </cfRule>
    <cfRule type="containsText" dxfId="130" priority="186" operator="containsText" text="PA-2">
      <formula>NOT(ISERROR(SEARCH("PA-2",G274)))</formula>
    </cfRule>
    <cfRule type="containsText" dxfId="129" priority="187" operator="containsText" text="PA-1">
      <formula>NOT(ISERROR(SEARCH("PA-1",G274)))</formula>
    </cfRule>
    <cfRule type="colorScale" priority="188">
      <colorScale>
        <cfvo type="min"/>
        <cfvo type="percentile" val="50"/>
        <cfvo type="max"/>
        <color rgb="FFF8696B"/>
        <color rgb="FFFFEB84"/>
        <color rgb="FF63BE7B"/>
      </colorScale>
    </cfRule>
  </conditionalFormatting>
  <conditionalFormatting sqref="M275">
    <cfRule type="cellIs" dxfId="128" priority="184" operator="greaterThan">
      <formula>6</formula>
    </cfRule>
  </conditionalFormatting>
  <conditionalFormatting sqref="G275">
    <cfRule type="containsText" dxfId="127" priority="180" operator="containsText" text="GALERIA">
      <formula>NOT(ISERROR(SEARCH("GALERIA",G275)))</formula>
    </cfRule>
    <cfRule type="containsText" dxfId="126" priority="181" operator="containsText" text="PA-2">
      <formula>NOT(ISERROR(SEARCH("PA-2",G275)))</formula>
    </cfRule>
    <cfRule type="containsText" dxfId="125" priority="182" operator="containsText" text="PA-1">
      <formula>NOT(ISERROR(SEARCH("PA-1",G275)))</formula>
    </cfRule>
    <cfRule type="colorScale" priority="183">
      <colorScale>
        <cfvo type="min"/>
        <cfvo type="percentile" val="50"/>
        <cfvo type="max"/>
        <color rgb="FFF8696B"/>
        <color rgb="FFFFEB84"/>
        <color rgb="FF63BE7B"/>
      </colorScale>
    </cfRule>
  </conditionalFormatting>
  <conditionalFormatting sqref="M276">
    <cfRule type="cellIs" dxfId="124" priority="179" operator="greaterThan">
      <formula>6</formula>
    </cfRule>
  </conditionalFormatting>
  <conditionalFormatting sqref="G276">
    <cfRule type="containsText" dxfId="123" priority="175" operator="containsText" text="GALERIA">
      <formula>NOT(ISERROR(SEARCH("GALERIA",G276)))</formula>
    </cfRule>
    <cfRule type="containsText" dxfId="122" priority="176" operator="containsText" text="PA-2">
      <formula>NOT(ISERROR(SEARCH("PA-2",G276)))</formula>
    </cfRule>
    <cfRule type="containsText" dxfId="121" priority="177" operator="containsText" text="PA-1">
      <formula>NOT(ISERROR(SEARCH("PA-1",G276)))</formula>
    </cfRule>
    <cfRule type="colorScale" priority="178">
      <colorScale>
        <cfvo type="min"/>
        <cfvo type="percentile" val="50"/>
        <cfvo type="max"/>
        <color rgb="FFF8696B"/>
        <color rgb="FFFFEB84"/>
        <color rgb="FF63BE7B"/>
      </colorScale>
    </cfRule>
  </conditionalFormatting>
  <conditionalFormatting sqref="M277">
    <cfRule type="cellIs" dxfId="120" priority="174" operator="greaterThan">
      <formula>6</formula>
    </cfRule>
  </conditionalFormatting>
  <conditionalFormatting sqref="G277">
    <cfRule type="containsText" dxfId="119" priority="170" operator="containsText" text="GALERIA">
      <formula>NOT(ISERROR(SEARCH("GALERIA",G277)))</formula>
    </cfRule>
    <cfRule type="containsText" dxfId="118" priority="171" operator="containsText" text="PA-2">
      <formula>NOT(ISERROR(SEARCH("PA-2",G277)))</formula>
    </cfRule>
    <cfRule type="containsText" dxfId="117" priority="172" operator="containsText" text="PA-1">
      <formula>NOT(ISERROR(SEARCH("PA-1",G277)))</formula>
    </cfRule>
    <cfRule type="colorScale" priority="173">
      <colorScale>
        <cfvo type="min"/>
        <cfvo type="percentile" val="50"/>
        <cfvo type="max"/>
        <color rgb="FFF8696B"/>
        <color rgb="FFFFEB84"/>
        <color rgb="FF63BE7B"/>
      </colorScale>
    </cfRule>
  </conditionalFormatting>
  <conditionalFormatting sqref="M278">
    <cfRule type="cellIs" dxfId="116" priority="169" operator="greaterThan">
      <formula>6</formula>
    </cfRule>
  </conditionalFormatting>
  <conditionalFormatting sqref="G278">
    <cfRule type="containsText" dxfId="115" priority="165" operator="containsText" text="GALERIA">
      <formula>NOT(ISERROR(SEARCH("GALERIA",G278)))</formula>
    </cfRule>
    <cfRule type="containsText" dxfId="114" priority="166" operator="containsText" text="PA-2">
      <formula>NOT(ISERROR(SEARCH("PA-2",G278)))</formula>
    </cfRule>
    <cfRule type="containsText" dxfId="113" priority="167" operator="containsText" text="PA-1">
      <formula>NOT(ISERROR(SEARCH("PA-1",G278)))</formula>
    </cfRule>
    <cfRule type="colorScale" priority="168">
      <colorScale>
        <cfvo type="min"/>
        <cfvo type="percentile" val="50"/>
        <cfvo type="max"/>
        <color rgb="FFF8696B"/>
        <color rgb="FFFFEB84"/>
        <color rgb="FF63BE7B"/>
      </colorScale>
    </cfRule>
  </conditionalFormatting>
  <conditionalFormatting sqref="M279">
    <cfRule type="cellIs" dxfId="112" priority="164" operator="greaterThan">
      <formula>6</formula>
    </cfRule>
  </conditionalFormatting>
  <conditionalFormatting sqref="G279">
    <cfRule type="containsText" dxfId="111" priority="160" operator="containsText" text="GALERIA">
      <formula>NOT(ISERROR(SEARCH("GALERIA",G279)))</formula>
    </cfRule>
    <cfRule type="containsText" dxfId="110" priority="161" operator="containsText" text="PA-2">
      <formula>NOT(ISERROR(SEARCH("PA-2",G279)))</formula>
    </cfRule>
    <cfRule type="containsText" dxfId="109" priority="162" operator="containsText" text="PA-1">
      <formula>NOT(ISERROR(SEARCH("PA-1",G279)))</formula>
    </cfRule>
    <cfRule type="colorScale" priority="163">
      <colorScale>
        <cfvo type="min"/>
        <cfvo type="percentile" val="50"/>
        <cfvo type="max"/>
        <color rgb="FFF8696B"/>
        <color rgb="FFFFEB84"/>
        <color rgb="FF63BE7B"/>
      </colorScale>
    </cfRule>
  </conditionalFormatting>
  <conditionalFormatting sqref="M280">
    <cfRule type="cellIs" dxfId="108" priority="159" operator="greaterThan">
      <formula>6</formula>
    </cfRule>
  </conditionalFormatting>
  <conditionalFormatting sqref="G280">
    <cfRule type="containsText" dxfId="107" priority="155" operator="containsText" text="GALERIA">
      <formula>NOT(ISERROR(SEARCH("GALERIA",G280)))</formula>
    </cfRule>
    <cfRule type="containsText" dxfId="106" priority="156" operator="containsText" text="PA-2">
      <formula>NOT(ISERROR(SEARCH("PA-2",G280)))</formula>
    </cfRule>
    <cfRule type="containsText" dxfId="105" priority="157" operator="containsText" text="PA-1">
      <formula>NOT(ISERROR(SEARCH("PA-1",G280)))</formula>
    </cfRule>
    <cfRule type="colorScale" priority="158">
      <colorScale>
        <cfvo type="min"/>
        <cfvo type="percentile" val="50"/>
        <cfvo type="max"/>
        <color rgb="FFF8696B"/>
        <color rgb="FFFFEB84"/>
        <color rgb="FF63BE7B"/>
      </colorScale>
    </cfRule>
  </conditionalFormatting>
  <conditionalFormatting sqref="M281">
    <cfRule type="cellIs" dxfId="104" priority="154" operator="greaterThan">
      <formula>6</formula>
    </cfRule>
  </conditionalFormatting>
  <conditionalFormatting sqref="G281">
    <cfRule type="containsText" dxfId="103" priority="150" operator="containsText" text="GALERIA">
      <formula>NOT(ISERROR(SEARCH("GALERIA",G281)))</formula>
    </cfRule>
    <cfRule type="containsText" dxfId="102" priority="151" operator="containsText" text="PA-2">
      <formula>NOT(ISERROR(SEARCH("PA-2",G281)))</formula>
    </cfRule>
    <cfRule type="containsText" dxfId="101" priority="152" operator="containsText" text="PA-1">
      <formula>NOT(ISERROR(SEARCH("PA-1",G281)))</formula>
    </cfRule>
    <cfRule type="colorScale" priority="153">
      <colorScale>
        <cfvo type="min"/>
        <cfvo type="percentile" val="50"/>
        <cfvo type="max"/>
        <color rgb="FFF8696B"/>
        <color rgb="FFFFEB84"/>
        <color rgb="FF63BE7B"/>
      </colorScale>
    </cfRule>
  </conditionalFormatting>
  <conditionalFormatting sqref="M282">
    <cfRule type="cellIs" dxfId="100" priority="149" operator="greaterThan">
      <formula>6</formula>
    </cfRule>
  </conditionalFormatting>
  <conditionalFormatting sqref="G282">
    <cfRule type="containsText" dxfId="99" priority="145" operator="containsText" text="GALERIA">
      <formula>NOT(ISERROR(SEARCH("GALERIA",G282)))</formula>
    </cfRule>
    <cfRule type="containsText" dxfId="98" priority="146" operator="containsText" text="PA-2">
      <formula>NOT(ISERROR(SEARCH("PA-2",G282)))</formula>
    </cfRule>
    <cfRule type="containsText" dxfId="97" priority="147" operator="containsText" text="PA-1">
      <formula>NOT(ISERROR(SEARCH("PA-1",G282)))</formula>
    </cfRule>
    <cfRule type="colorScale" priority="148">
      <colorScale>
        <cfvo type="min"/>
        <cfvo type="percentile" val="50"/>
        <cfvo type="max"/>
        <color rgb="FFF8696B"/>
        <color rgb="FFFFEB84"/>
        <color rgb="FF63BE7B"/>
      </colorScale>
    </cfRule>
  </conditionalFormatting>
  <conditionalFormatting sqref="M283">
    <cfRule type="cellIs" dxfId="96" priority="144" operator="greaterThan">
      <formula>6</formula>
    </cfRule>
  </conditionalFormatting>
  <conditionalFormatting sqref="G283">
    <cfRule type="containsText" dxfId="95" priority="140" operator="containsText" text="GALERIA">
      <formula>NOT(ISERROR(SEARCH("GALERIA",G283)))</formula>
    </cfRule>
    <cfRule type="containsText" dxfId="94" priority="141" operator="containsText" text="PA-2">
      <formula>NOT(ISERROR(SEARCH("PA-2",G283)))</formula>
    </cfRule>
    <cfRule type="containsText" dxfId="93" priority="142" operator="containsText" text="PA-1">
      <formula>NOT(ISERROR(SEARCH("PA-1",G283)))</formula>
    </cfRule>
    <cfRule type="colorScale" priority="143">
      <colorScale>
        <cfvo type="min"/>
        <cfvo type="percentile" val="50"/>
        <cfvo type="max"/>
        <color rgb="FFF8696B"/>
        <color rgb="FFFFEB84"/>
        <color rgb="FF63BE7B"/>
      </colorScale>
    </cfRule>
  </conditionalFormatting>
  <conditionalFormatting sqref="M284">
    <cfRule type="cellIs" dxfId="92" priority="139" operator="greaterThan">
      <formula>6</formula>
    </cfRule>
  </conditionalFormatting>
  <conditionalFormatting sqref="G284">
    <cfRule type="containsText" dxfId="91" priority="135" operator="containsText" text="GALERIA">
      <formula>NOT(ISERROR(SEARCH("GALERIA",G284)))</formula>
    </cfRule>
    <cfRule type="containsText" dxfId="90" priority="136" operator="containsText" text="PA-2">
      <formula>NOT(ISERROR(SEARCH("PA-2",G284)))</formula>
    </cfRule>
    <cfRule type="containsText" dxfId="89" priority="137" operator="containsText" text="PA-1">
      <formula>NOT(ISERROR(SEARCH("PA-1",G284)))</formula>
    </cfRule>
    <cfRule type="colorScale" priority="138">
      <colorScale>
        <cfvo type="min"/>
        <cfvo type="percentile" val="50"/>
        <cfvo type="max"/>
        <color rgb="FFF8696B"/>
        <color rgb="FFFFEB84"/>
        <color rgb="FF63BE7B"/>
      </colorScale>
    </cfRule>
  </conditionalFormatting>
  <conditionalFormatting sqref="M285">
    <cfRule type="cellIs" dxfId="88" priority="134" operator="greaterThan">
      <formula>6</formula>
    </cfRule>
  </conditionalFormatting>
  <conditionalFormatting sqref="G285">
    <cfRule type="containsText" dxfId="87" priority="130" operator="containsText" text="GALERIA">
      <formula>NOT(ISERROR(SEARCH("GALERIA",G285)))</formula>
    </cfRule>
    <cfRule type="containsText" dxfId="86" priority="131" operator="containsText" text="PA-2">
      <formula>NOT(ISERROR(SEARCH("PA-2",G285)))</formula>
    </cfRule>
    <cfRule type="containsText" dxfId="85" priority="132" operator="containsText" text="PA-1">
      <formula>NOT(ISERROR(SEARCH("PA-1",G285)))</formula>
    </cfRule>
    <cfRule type="colorScale" priority="133">
      <colorScale>
        <cfvo type="min"/>
        <cfvo type="percentile" val="50"/>
        <cfvo type="max"/>
        <color rgb="FFF8696B"/>
        <color rgb="FFFFEB84"/>
        <color rgb="FF63BE7B"/>
      </colorScale>
    </cfRule>
  </conditionalFormatting>
  <conditionalFormatting sqref="M286">
    <cfRule type="cellIs" dxfId="84" priority="129" operator="greaterThan">
      <formula>6</formula>
    </cfRule>
  </conditionalFormatting>
  <conditionalFormatting sqref="G286">
    <cfRule type="containsText" dxfId="83" priority="125" operator="containsText" text="GALERIA">
      <formula>NOT(ISERROR(SEARCH("GALERIA",G286)))</formula>
    </cfRule>
    <cfRule type="containsText" dxfId="82" priority="126" operator="containsText" text="PA-2">
      <formula>NOT(ISERROR(SEARCH("PA-2",G286)))</formula>
    </cfRule>
    <cfRule type="containsText" dxfId="81" priority="127" operator="containsText" text="PA-1">
      <formula>NOT(ISERROR(SEARCH("PA-1",G286)))</formula>
    </cfRule>
    <cfRule type="colorScale" priority="128">
      <colorScale>
        <cfvo type="min"/>
        <cfvo type="percentile" val="50"/>
        <cfvo type="max"/>
        <color rgb="FFF8696B"/>
        <color rgb="FFFFEB84"/>
        <color rgb="FF63BE7B"/>
      </colorScale>
    </cfRule>
  </conditionalFormatting>
  <conditionalFormatting sqref="M287">
    <cfRule type="cellIs" dxfId="80" priority="124" operator="greaterThan">
      <formula>6</formula>
    </cfRule>
  </conditionalFormatting>
  <conditionalFormatting sqref="G287">
    <cfRule type="containsText" dxfId="79" priority="120" operator="containsText" text="GALERIA">
      <formula>NOT(ISERROR(SEARCH("GALERIA",G287)))</formula>
    </cfRule>
    <cfRule type="containsText" dxfId="78" priority="121" operator="containsText" text="PA-2">
      <formula>NOT(ISERROR(SEARCH("PA-2",G287)))</formula>
    </cfRule>
    <cfRule type="containsText" dxfId="77" priority="122" operator="containsText" text="PA-1">
      <formula>NOT(ISERROR(SEARCH("PA-1",G287)))</formula>
    </cfRule>
    <cfRule type="colorScale" priority="123">
      <colorScale>
        <cfvo type="min"/>
        <cfvo type="percentile" val="50"/>
        <cfvo type="max"/>
        <color rgb="FFF8696B"/>
        <color rgb="FFFFEB84"/>
        <color rgb="FF63BE7B"/>
      </colorScale>
    </cfRule>
  </conditionalFormatting>
  <conditionalFormatting sqref="AC289">
    <cfRule type="cellIs" dxfId="76" priority="104" operator="greaterThan">
      <formula>6</formula>
    </cfRule>
  </conditionalFormatting>
  <conditionalFormatting sqref="M290">
    <cfRule type="cellIs" dxfId="75" priority="110" operator="greaterThan">
      <formula>6</formula>
    </cfRule>
  </conditionalFormatting>
  <conditionalFormatting sqref="G290">
    <cfRule type="containsText" dxfId="74" priority="111" operator="containsText" text="GALERIA">
      <formula>NOT(ISERROR(SEARCH("GALERIA",G290)))</formula>
    </cfRule>
    <cfRule type="containsText" dxfId="73" priority="112" operator="containsText" text="PA-2">
      <formula>NOT(ISERROR(SEARCH("PA-2",G290)))</formula>
    </cfRule>
    <cfRule type="containsText" dxfId="72" priority="113" operator="containsText" text="PA-1">
      <formula>NOT(ISERROR(SEARCH("PA-1",G290)))</formula>
    </cfRule>
    <cfRule type="colorScale" priority="114">
      <colorScale>
        <cfvo type="min"/>
        <cfvo type="percentile" val="50"/>
        <cfvo type="max"/>
        <color rgb="FFF8696B"/>
        <color rgb="FFFFEB84"/>
        <color rgb="FF63BE7B"/>
      </colorScale>
    </cfRule>
  </conditionalFormatting>
  <conditionalFormatting sqref="M288">
    <cfRule type="cellIs" dxfId="71" priority="105" operator="greaterThan">
      <formula>6</formula>
    </cfRule>
  </conditionalFormatting>
  <conditionalFormatting sqref="G288">
    <cfRule type="containsText" dxfId="70" priority="106" operator="containsText" text="GALERIA">
      <formula>NOT(ISERROR(SEARCH("GALERIA",G288)))</formula>
    </cfRule>
    <cfRule type="containsText" dxfId="69" priority="107" operator="containsText" text="PA-2">
      <formula>NOT(ISERROR(SEARCH("PA-2",G288)))</formula>
    </cfRule>
    <cfRule type="containsText" dxfId="68" priority="108" operator="containsText" text="PA-1">
      <formula>NOT(ISERROR(SEARCH("PA-1",G288)))</formula>
    </cfRule>
    <cfRule type="colorScale" priority="109">
      <colorScale>
        <cfvo type="min"/>
        <cfvo type="percentile" val="50"/>
        <cfvo type="max"/>
        <color rgb="FFF8696B"/>
        <color rgb="FFFFEB84"/>
        <color rgb="FF63BE7B"/>
      </colorScale>
    </cfRule>
  </conditionalFormatting>
  <conditionalFormatting sqref="M291">
    <cfRule type="cellIs" dxfId="67" priority="103" operator="greaterThan">
      <formula>6</formula>
    </cfRule>
  </conditionalFormatting>
  <conditionalFormatting sqref="G291">
    <cfRule type="containsText" dxfId="66" priority="99" operator="containsText" text="GALERIA">
      <formula>NOT(ISERROR(SEARCH("GALERIA",G291)))</formula>
    </cfRule>
    <cfRule type="containsText" dxfId="65" priority="100" operator="containsText" text="PA-2">
      <formula>NOT(ISERROR(SEARCH("PA-2",G291)))</formula>
    </cfRule>
    <cfRule type="containsText" dxfId="64" priority="101" operator="containsText" text="PA-1">
      <formula>NOT(ISERROR(SEARCH("PA-1",G291)))</formula>
    </cfRule>
    <cfRule type="colorScale" priority="102">
      <colorScale>
        <cfvo type="min"/>
        <cfvo type="percentile" val="50"/>
        <cfvo type="max"/>
        <color rgb="FFF8696B"/>
        <color rgb="FFFFEB84"/>
        <color rgb="FF63BE7B"/>
      </colorScale>
    </cfRule>
  </conditionalFormatting>
  <conditionalFormatting sqref="M292">
    <cfRule type="cellIs" dxfId="63" priority="98" operator="greaterThan">
      <formula>6</formula>
    </cfRule>
  </conditionalFormatting>
  <conditionalFormatting sqref="G292">
    <cfRule type="containsText" dxfId="62" priority="94" operator="containsText" text="GALERIA">
      <formula>NOT(ISERROR(SEARCH("GALERIA",G292)))</formula>
    </cfRule>
    <cfRule type="containsText" dxfId="61" priority="95" operator="containsText" text="PA-2">
      <formula>NOT(ISERROR(SEARCH("PA-2",G292)))</formula>
    </cfRule>
    <cfRule type="containsText" dxfId="60" priority="96" operator="containsText" text="PA-1">
      <formula>NOT(ISERROR(SEARCH("PA-1",G292)))</formula>
    </cfRule>
    <cfRule type="colorScale" priority="97">
      <colorScale>
        <cfvo type="min"/>
        <cfvo type="percentile" val="50"/>
        <cfvo type="max"/>
        <color rgb="FFF8696B"/>
        <color rgb="FFFFEB84"/>
        <color rgb="FF63BE7B"/>
      </colorScale>
    </cfRule>
  </conditionalFormatting>
  <conditionalFormatting sqref="M293">
    <cfRule type="cellIs" dxfId="59" priority="93" operator="greaterThan">
      <formula>6</formula>
    </cfRule>
  </conditionalFormatting>
  <conditionalFormatting sqref="G293">
    <cfRule type="containsText" dxfId="58" priority="89" operator="containsText" text="GALERIA">
      <formula>NOT(ISERROR(SEARCH("GALERIA",G293)))</formula>
    </cfRule>
    <cfRule type="containsText" dxfId="57" priority="90" operator="containsText" text="PA-2">
      <formula>NOT(ISERROR(SEARCH("PA-2",G293)))</formula>
    </cfRule>
    <cfRule type="containsText" dxfId="56" priority="91" operator="containsText" text="PA-1">
      <formula>NOT(ISERROR(SEARCH("PA-1",G293)))</formula>
    </cfRule>
    <cfRule type="colorScale" priority="92">
      <colorScale>
        <cfvo type="min"/>
        <cfvo type="percentile" val="50"/>
        <cfvo type="max"/>
        <color rgb="FFF8696B"/>
        <color rgb="FFFFEB84"/>
        <color rgb="FF63BE7B"/>
      </colorScale>
    </cfRule>
  </conditionalFormatting>
  <conditionalFormatting sqref="M294">
    <cfRule type="cellIs" dxfId="55" priority="88" operator="greaterThan">
      <formula>6</formula>
    </cfRule>
  </conditionalFormatting>
  <conditionalFormatting sqref="G294">
    <cfRule type="containsText" dxfId="54" priority="84" operator="containsText" text="GALERIA">
      <formula>NOT(ISERROR(SEARCH("GALERIA",G294)))</formula>
    </cfRule>
    <cfRule type="containsText" dxfId="53" priority="85" operator="containsText" text="PA-2">
      <formula>NOT(ISERROR(SEARCH("PA-2",G294)))</formula>
    </cfRule>
    <cfRule type="containsText" dxfId="52" priority="86" operator="containsText" text="PA-1">
      <formula>NOT(ISERROR(SEARCH("PA-1",G294)))</formula>
    </cfRule>
    <cfRule type="colorScale" priority="87">
      <colorScale>
        <cfvo type="min"/>
        <cfvo type="percentile" val="50"/>
        <cfvo type="max"/>
        <color rgb="FFF8696B"/>
        <color rgb="FFFFEB84"/>
        <color rgb="FF63BE7B"/>
      </colorScale>
    </cfRule>
  </conditionalFormatting>
  <conditionalFormatting sqref="G295">
    <cfRule type="containsText" dxfId="51" priority="79" operator="containsText" text="GALERIA">
      <formula>NOT(ISERROR(SEARCH("GALERIA",G295)))</formula>
    </cfRule>
    <cfRule type="containsText" dxfId="50" priority="80" operator="containsText" text="PA-2">
      <formula>NOT(ISERROR(SEARCH("PA-2",G295)))</formula>
    </cfRule>
    <cfRule type="containsText" dxfId="49" priority="81" operator="containsText" text="PA-1">
      <formula>NOT(ISERROR(SEARCH("PA-1",G295)))</formula>
    </cfRule>
    <cfRule type="colorScale" priority="82">
      <colorScale>
        <cfvo type="min"/>
        <cfvo type="percentile" val="50"/>
        <cfvo type="max"/>
        <color rgb="FFF8696B"/>
        <color rgb="FFFFEB84"/>
        <color rgb="FF63BE7B"/>
      </colorScale>
    </cfRule>
  </conditionalFormatting>
  <conditionalFormatting sqref="AC297">
    <cfRule type="cellIs" dxfId="48" priority="68" operator="greaterThan">
      <formula>6</formula>
    </cfRule>
  </conditionalFormatting>
  <conditionalFormatting sqref="M298">
    <cfRule type="cellIs" dxfId="47" priority="74" operator="greaterThan">
      <formula>6</formula>
    </cfRule>
  </conditionalFormatting>
  <conditionalFormatting sqref="G298">
    <cfRule type="containsText" dxfId="46" priority="75" operator="containsText" text="GALERIA">
      <formula>NOT(ISERROR(SEARCH("GALERIA",G298)))</formula>
    </cfRule>
    <cfRule type="containsText" dxfId="45" priority="76" operator="containsText" text="PA-2">
      <formula>NOT(ISERROR(SEARCH("PA-2",G298)))</formula>
    </cfRule>
    <cfRule type="containsText" dxfId="44" priority="77" operator="containsText" text="PA-1">
      <formula>NOT(ISERROR(SEARCH("PA-1",G298)))</formula>
    </cfRule>
    <cfRule type="colorScale" priority="78">
      <colorScale>
        <cfvo type="min"/>
        <cfvo type="percentile" val="50"/>
        <cfvo type="max"/>
        <color rgb="FFF8696B"/>
        <color rgb="FFFFEB84"/>
        <color rgb="FF63BE7B"/>
      </colorScale>
    </cfRule>
  </conditionalFormatting>
  <conditionalFormatting sqref="M296">
    <cfRule type="cellIs" dxfId="43" priority="69" operator="greaterThan">
      <formula>6</formula>
    </cfRule>
  </conditionalFormatting>
  <conditionalFormatting sqref="G296">
    <cfRule type="containsText" dxfId="42" priority="70" operator="containsText" text="GALERIA">
      <formula>NOT(ISERROR(SEARCH("GALERIA",G296)))</formula>
    </cfRule>
    <cfRule type="containsText" dxfId="41" priority="71" operator="containsText" text="PA-2">
      <formula>NOT(ISERROR(SEARCH("PA-2",G296)))</formula>
    </cfRule>
    <cfRule type="containsText" dxfId="40" priority="72" operator="containsText" text="PA-1">
      <formula>NOT(ISERROR(SEARCH("PA-1",G296)))</formula>
    </cfRule>
    <cfRule type="colorScale" priority="73">
      <colorScale>
        <cfvo type="min"/>
        <cfvo type="percentile" val="50"/>
        <cfvo type="max"/>
        <color rgb="FFF8696B"/>
        <color rgb="FFFFEB84"/>
        <color rgb="FF63BE7B"/>
      </colorScale>
    </cfRule>
  </conditionalFormatting>
  <conditionalFormatting sqref="G299:G320">
    <cfRule type="containsText" dxfId="39" priority="63" operator="containsText" text="GALERIA">
      <formula>NOT(ISERROR(SEARCH("GALERIA",G299)))</formula>
    </cfRule>
    <cfRule type="containsText" dxfId="38" priority="64" operator="containsText" text="PA-2">
      <formula>NOT(ISERROR(SEARCH("PA-2",G299)))</formula>
    </cfRule>
    <cfRule type="containsText" dxfId="37" priority="65" operator="containsText" text="PA-1">
      <formula>NOT(ISERROR(SEARCH("PA-1",G299)))</formula>
    </cfRule>
    <cfRule type="colorScale" priority="66">
      <colorScale>
        <cfvo type="min"/>
        <cfvo type="percentile" val="50"/>
        <cfvo type="max"/>
        <color rgb="FFF8696B"/>
        <color rgb="FFFFEB84"/>
        <color rgb="FF63BE7B"/>
      </colorScale>
    </cfRule>
  </conditionalFormatting>
  <conditionalFormatting sqref="AC345">
    <cfRule type="cellIs" dxfId="36" priority="52" operator="greaterThan">
      <formula>6</formula>
    </cfRule>
  </conditionalFormatting>
  <conditionalFormatting sqref="M346">
    <cfRule type="cellIs" dxfId="35" priority="58" operator="greaterThan">
      <formula>6</formula>
    </cfRule>
  </conditionalFormatting>
  <conditionalFormatting sqref="G346">
    <cfRule type="containsText" dxfId="34" priority="59" operator="containsText" text="GALERIA">
      <formula>NOT(ISERROR(SEARCH("GALERIA",G346)))</formula>
    </cfRule>
    <cfRule type="containsText" dxfId="33" priority="60" operator="containsText" text="PA-2">
      <formula>NOT(ISERROR(SEARCH("PA-2",G346)))</formula>
    </cfRule>
    <cfRule type="containsText" dxfId="32" priority="61" operator="containsText" text="PA-1">
      <formula>NOT(ISERROR(SEARCH("PA-1",G346)))</formula>
    </cfRule>
    <cfRule type="colorScale" priority="62">
      <colorScale>
        <cfvo type="min"/>
        <cfvo type="percentile" val="50"/>
        <cfvo type="max"/>
        <color rgb="FFF8696B"/>
        <color rgb="FFFFEB84"/>
        <color rgb="FF63BE7B"/>
      </colorScale>
    </cfRule>
  </conditionalFormatting>
  <conditionalFormatting sqref="M344">
    <cfRule type="cellIs" dxfId="31" priority="53" operator="greaterThan">
      <formula>6</formula>
    </cfRule>
  </conditionalFormatting>
  <conditionalFormatting sqref="G344">
    <cfRule type="containsText" dxfId="30" priority="54" operator="containsText" text="GALERIA">
      <formula>NOT(ISERROR(SEARCH("GALERIA",G344)))</formula>
    </cfRule>
    <cfRule type="containsText" dxfId="29" priority="55" operator="containsText" text="PA-2">
      <formula>NOT(ISERROR(SEARCH("PA-2",G344)))</formula>
    </cfRule>
    <cfRule type="containsText" dxfId="28" priority="56" operator="containsText" text="PA-1">
      <formula>NOT(ISERROR(SEARCH("PA-1",G344)))</formula>
    </cfRule>
    <cfRule type="colorScale" priority="57">
      <colorScale>
        <cfvo type="min"/>
        <cfvo type="percentile" val="50"/>
        <cfvo type="max"/>
        <color rgb="FFF8696B"/>
        <color rgb="FFFFEB84"/>
        <color rgb="FF63BE7B"/>
      </colorScale>
    </cfRule>
  </conditionalFormatting>
  <conditionalFormatting sqref="M347:M350">
    <cfRule type="cellIs" dxfId="27" priority="51" operator="greaterThan">
      <formula>6</formula>
    </cfRule>
  </conditionalFormatting>
  <conditionalFormatting sqref="G347:G350">
    <cfRule type="containsText" dxfId="26" priority="47" operator="containsText" text="GALERIA">
      <formula>NOT(ISERROR(SEARCH("GALERIA",G347)))</formula>
    </cfRule>
    <cfRule type="containsText" dxfId="25" priority="48" operator="containsText" text="PA-2">
      <formula>NOT(ISERROR(SEARCH("PA-2",G347)))</formula>
    </cfRule>
    <cfRule type="containsText" dxfId="24" priority="49" operator="containsText" text="PA-1">
      <formula>NOT(ISERROR(SEARCH("PA-1",G347)))</formula>
    </cfRule>
    <cfRule type="colorScale" priority="50">
      <colorScale>
        <cfvo type="min"/>
        <cfvo type="percentile" val="50"/>
        <cfvo type="max"/>
        <color rgb="FFF8696B"/>
        <color rgb="FFFFEB84"/>
        <color rgb="FF63BE7B"/>
      </colorScale>
    </cfRule>
  </conditionalFormatting>
  <conditionalFormatting sqref="G351">
    <cfRule type="containsText" dxfId="23" priority="1771" operator="containsText" text="GALERIA">
      <formula>NOT(ISERROR(SEARCH("GALERIA",G351)))</formula>
    </cfRule>
    <cfRule type="containsText" dxfId="22" priority="1772" operator="containsText" text="PA-2">
      <formula>NOT(ISERROR(SEARCH("PA-2",G351)))</formula>
    </cfRule>
    <cfRule type="containsText" dxfId="21" priority="1773" operator="containsText" text="PA-1">
      <formula>NOT(ISERROR(SEARCH("PA-1",G351)))</formula>
    </cfRule>
    <cfRule type="colorScale" priority="1774">
      <colorScale>
        <cfvo type="min"/>
        <cfvo type="percentile" val="50"/>
        <cfvo type="max"/>
        <color rgb="FFF8696B"/>
        <color rgb="FFFFEB84"/>
        <color rgb="FF63BE7B"/>
      </colorScale>
    </cfRule>
  </conditionalFormatting>
  <conditionalFormatting sqref="M97:M111">
    <cfRule type="cellIs" dxfId="20" priority="41" operator="greaterThan">
      <formula>6</formula>
    </cfRule>
  </conditionalFormatting>
  <conditionalFormatting sqref="G97:G111">
    <cfRule type="containsText" dxfId="19" priority="37" operator="containsText" text="GALERIA">
      <formula>NOT(ISERROR(SEARCH("GALERIA",G97)))</formula>
    </cfRule>
    <cfRule type="containsText" dxfId="18" priority="38" operator="containsText" text="PA-2">
      <formula>NOT(ISERROR(SEARCH("PA-2",G97)))</formula>
    </cfRule>
    <cfRule type="containsText" dxfId="17" priority="39" operator="containsText" text="PA-1">
      <formula>NOT(ISERROR(SEARCH("PA-1",G97)))</formula>
    </cfRule>
    <cfRule type="colorScale" priority="40">
      <colorScale>
        <cfvo type="min"/>
        <cfvo type="percentile" val="50"/>
        <cfvo type="max"/>
        <color rgb="FFF8696B"/>
        <color rgb="FFFFEB84"/>
        <color rgb="FF63BE7B"/>
      </colorScale>
    </cfRule>
  </conditionalFormatting>
  <conditionalFormatting sqref="M115:M120">
    <cfRule type="cellIs" dxfId="16" priority="36" operator="greaterThan">
      <formula>6</formula>
    </cfRule>
  </conditionalFormatting>
  <conditionalFormatting sqref="G115:G120">
    <cfRule type="containsText" dxfId="15" priority="32" operator="containsText" text="GALERIA">
      <formula>NOT(ISERROR(SEARCH("GALERIA",G115)))</formula>
    </cfRule>
    <cfRule type="containsText" dxfId="14" priority="33" operator="containsText" text="PA-2">
      <formula>NOT(ISERROR(SEARCH("PA-2",G115)))</formula>
    </cfRule>
    <cfRule type="containsText" dxfId="13" priority="34" operator="containsText" text="PA-1">
      <formula>NOT(ISERROR(SEARCH("PA-1",G115)))</formula>
    </cfRule>
    <cfRule type="colorScale" priority="35">
      <colorScale>
        <cfvo type="min"/>
        <cfvo type="percentile" val="50"/>
        <cfvo type="max"/>
        <color rgb="FFF8696B"/>
        <color rgb="FFFFEB84"/>
        <color rgb="FF63BE7B"/>
      </colorScale>
    </cfRule>
  </conditionalFormatting>
  <conditionalFormatting sqref="AC322">
    <cfRule type="cellIs" dxfId="12" priority="21" operator="greaterThan">
      <formula>6</formula>
    </cfRule>
  </conditionalFormatting>
  <conditionalFormatting sqref="M323">
    <cfRule type="cellIs" dxfId="11" priority="27" operator="greaterThan">
      <formula>6</formula>
    </cfRule>
  </conditionalFormatting>
  <conditionalFormatting sqref="G323">
    <cfRule type="containsText" dxfId="10" priority="28" operator="containsText" text="GALERIA">
      <formula>NOT(ISERROR(SEARCH("GALERIA",G323)))</formula>
    </cfRule>
    <cfRule type="containsText" dxfId="9" priority="29" operator="containsText" text="PA-2">
      <formula>NOT(ISERROR(SEARCH("PA-2",G323)))</formula>
    </cfRule>
    <cfRule type="containsText" dxfId="8" priority="30" operator="containsText" text="PA-1">
      <formula>NOT(ISERROR(SEARCH("PA-1",G323)))</formula>
    </cfRule>
    <cfRule type="colorScale" priority="31">
      <colorScale>
        <cfvo type="min"/>
        <cfvo type="percentile" val="50"/>
        <cfvo type="max"/>
        <color rgb="FFF8696B"/>
        <color rgb="FFFFEB84"/>
        <color rgb="FF63BE7B"/>
      </colorScale>
    </cfRule>
  </conditionalFormatting>
  <conditionalFormatting sqref="M321">
    <cfRule type="cellIs" dxfId="7" priority="22" operator="greaterThan">
      <formula>6</formula>
    </cfRule>
  </conditionalFormatting>
  <conditionalFormatting sqref="G321">
    <cfRule type="containsText" dxfId="6" priority="23" operator="containsText" text="GALERIA">
      <formula>NOT(ISERROR(SEARCH("GALERIA",G321)))</formula>
    </cfRule>
    <cfRule type="containsText" dxfId="5" priority="24" operator="containsText" text="PA-2">
      <formula>NOT(ISERROR(SEARCH("PA-2",G321)))</formula>
    </cfRule>
    <cfRule type="containsText" dxfId="4" priority="25" operator="containsText" text="PA-1">
      <formula>NOT(ISERROR(SEARCH("PA-1",G321)))</formula>
    </cfRule>
    <cfRule type="colorScale" priority="26">
      <colorScale>
        <cfvo type="min"/>
        <cfvo type="percentile" val="50"/>
        <cfvo type="max"/>
        <color rgb="FFF8696B"/>
        <color rgb="FFFFEB84"/>
        <color rgb="FF63BE7B"/>
      </colorScale>
    </cfRule>
  </conditionalFormatting>
  <conditionalFormatting sqref="M324:M343">
    <cfRule type="cellIs" dxfId="3" priority="5" operator="greaterThan">
      <formula>6</formula>
    </cfRule>
  </conditionalFormatting>
  <conditionalFormatting sqref="G324:G343">
    <cfRule type="containsText" dxfId="2" priority="1" operator="containsText" text="GALERIA">
      <formula>NOT(ISERROR(SEARCH("GALERIA",G324)))</formula>
    </cfRule>
    <cfRule type="containsText" dxfId="1" priority="2" operator="containsText" text="PA-2">
      <formula>NOT(ISERROR(SEARCH("PA-2",G324)))</formula>
    </cfRule>
    <cfRule type="containsText" dxfId="0" priority="3" operator="containsText" text="PA-1">
      <formula>NOT(ISERROR(SEARCH("PA-1",G324)))</formula>
    </cfRule>
    <cfRule type="colorScale" priority="4">
      <colorScale>
        <cfvo type="min"/>
        <cfvo type="percentile" val="50"/>
        <cfvo type="max"/>
        <color rgb="FFF8696B"/>
        <color rgb="FFFFEB84"/>
        <color rgb="FF63BE7B"/>
      </colorScale>
    </cfRule>
  </conditionalFormatting>
  <printOptions horizontalCentered="1"/>
  <pageMargins left="0.31496062992126" right="0.31496062992126" top="0.98425196850393704" bottom="0.59055118110236204" header="0.31496062992126" footer="0.31496062992126"/>
  <pageSetup paperSize="9" scale="75" fitToHeight="0" orientation="landscape" r:id="rId1"/>
  <rowBreaks count="1" manualBreakCount="1">
    <brk id="37" max="63" man="1"/>
  </rowBreaks>
  <colBreaks count="2" manualBreakCount="2">
    <brk id="24" max="387" man="1"/>
    <brk id="41" max="38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7"/>
  <sheetViews>
    <sheetView workbookViewId="0">
      <selection sqref="A1:L1"/>
    </sheetView>
  </sheetViews>
  <sheetFormatPr defaultColWidth="9.140625" defaultRowHeight="11.25" outlineLevelRow="2"/>
  <cols>
    <col min="1" max="1" width="12.7109375" style="191" customWidth="1"/>
    <col min="2" max="2" width="13.28515625" style="192" customWidth="1"/>
    <col min="3" max="3" width="11.85546875" style="193" customWidth="1"/>
    <col min="4" max="4" width="24" style="193" customWidth="1"/>
    <col min="5" max="5" width="9.85546875" style="193" customWidth="1"/>
    <col min="6" max="6" width="13.7109375" style="193" customWidth="1"/>
    <col min="7" max="7" width="5.7109375" style="193" customWidth="1"/>
    <col min="8" max="8" width="11.28515625" style="193" customWidth="1"/>
    <col min="9" max="9" width="5.7109375" style="193" customWidth="1"/>
    <col min="10" max="10" width="13.28515625" style="193" customWidth="1"/>
    <col min="11" max="11" width="7.42578125" style="194" customWidth="1"/>
    <col min="12" max="12" width="12.7109375" style="195" customWidth="1"/>
    <col min="13" max="13" width="8.5703125" style="195" customWidth="1"/>
    <col min="14" max="14" width="11.5703125" style="196" customWidth="1"/>
    <col min="15" max="15" width="13.28515625" style="196" customWidth="1"/>
    <col min="16" max="16" width="7.42578125" style="196" customWidth="1"/>
    <col min="17" max="17" width="13.5703125" style="196" customWidth="1"/>
    <col min="18" max="18" width="7" style="196" customWidth="1"/>
    <col min="19" max="19" width="6.85546875" style="196" customWidth="1"/>
    <col min="20" max="20" width="6.5703125" style="196" customWidth="1"/>
    <col min="21" max="21" width="7.28515625" style="196" customWidth="1"/>
    <col min="22" max="22" width="10.140625" style="196" customWidth="1"/>
    <col min="23" max="23" width="13.5703125" style="196" customWidth="1"/>
    <col min="24" max="24" width="9.140625" style="196"/>
    <col min="25" max="25" width="12.140625" style="196" customWidth="1"/>
    <col min="26" max="16384" width="9.140625" style="196"/>
  </cols>
  <sheetData>
    <row r="1" spans="1:17" ht="45.75" customHeight="1">
      <c r="A1" s="1311" t="s">
        <v>364</v>
      </c>
      <c r="B1" s="1311"/>
      <c r="C1" s="1311"/>
      <c r="D1" s="1311"/>
      <c r="E1" s="1311"/>
      <c r="F1" s="1311"/>
      <c r="G1" s="1311"/>
      <c r="H1" s="1311"/>
      <c r="I1" s="1311"/>
      <c r="J1" s="1311"/>
      <c r="K1" s="1311"/>
      <c r="L1" s="1311"/>
    </row>
    <row r="2" spans="1:17" ht="75" customHeight="1">
      <c r="A2" s="197"/>
      <c r="B2" s="1312" t="s">
        <v>365</v>
      </c>
      <c r="C2" s="1312"/>
      <c r="D2" s="1312"/>
      <c r="E2" s="1312"/>
      <c r="F2" s="1312"/>
      <c r="G2" s="1312"/>
      <c r="H2" s="1312"/>
      <c r="I2" s="1312"/>
      <c r="J2" s="1312"/>
      <c r="K2" s="1313"/>
      <c r="L2" s="1314"/>
    </row>
    <row r="3" spans="1:17" ht="50.1" customHeight="1">
      <c r="A3" s="1348" t="s">
        <v>366</v>
      </c>
      <c r="B3" s="1350" t="str">
        <f>'VII - Orçamento'!C4</f>
        <v>SERVIÇO DE COMPLEMENTAÇÃO DA INFRAESTRUTURA INCLUINDO PAVIMENTAÇÃO E DRENAGEM EM DIVERSAS RUAS NOS BAIRROS PACHECO E SACRAMENTO NO MUNICÍPIO DE SÃO GONÇALO</v>
      </c>
      <c r="C3" s="1351"/>
      <c r="D3" s="1351"/>
      <c r="E3" s="1351"/>
      <c r="F3" s="1351"/>
      <c r="G3" s="1351"/>
      <c r="H3" s="1352"/>
      <c r="I3" s="1315" t="s">
        <v>367</v>
      </c>
      <c r="J3" s="1316"/>
      <c r="K3" s="1317" t="str">
        <f>'VII - Orçamento'!G3</f>
        <v>EMOP - 12/2021</v>
      </c>
      <c r="L3" s="1318"/>
    </row>
    <row r="4" spans="1:17" ht="50.1" customHeight="1">
      <c r="A4" s="1349"/>
      <c r="B4" s="1353"/>
      <c r="C4" s="1354"/>
      <c r="D4" s="1354"/>
      <c r="E4" s="1354"/>
      <c r="F4" s="1354"/>
      <c r="G4" s="1354"/>
      <c r="H4" s="1355"/>
      <c r="I4" s="1319" t="s">
        <v>4</v>
      </c>
      <c r="J4" s="1320"/>
      <c r="K4" s="1321">
        <f>'VII - Orçamento'!G5</f>
        <v>47612747.360000014</v>
      </c>
      <c r="L4" s="1322"/>
    </row>
    <row r="5" spans="1:17" ht="24.95" customHeight="1">
      <c r="A5" s="198" t="s">
        <v>368</v>
      </c>
      <c r="B5" s="1323"/>
      <c r="C5" s="1324"/>
      <c r="D5" s="1324"/>
      <c r="E5" s="1324"/>
      <c r="F5" s="1324"/>
      <c r="G5" s="1324"/>
      <c r="H5" s="1325"/>
      <c r="I5" s="1326" t="s">
        <v>369</v>
      </c>
      <c r="J5" s="1327"/>
      <c r="K5" s="1328" t="str">
        <f>'VII - Orçamento'!G7</f>
        <v xml:space="preserve">12 MESES </v>
      </c>
      <c r="L5" s="1329"/>
    </row>
    <row r="6" spans="1:17" s="186" customFormat="1" ht="9" customHeight="1">
      <c r="A6" s="199"/>
      <c r="B6" s="200"/>
      <c r="C6" s="200"/>
      <c r="D6" s="200"/>
      <c r="E6" s="200"/>
      <c r="F6" s="200"/>
      <c r="G6" s="200"/>
      <c r="H6" s="200"/>
      <c r="I6" s="200"/>
      <c r="J6" s="200"/>
      <c r="K6" s="200"/>
      <c r="L6" s="274"/>
      <c r="N6" s="275"/>
    </row>
    <row r="7" spans="1:17" s="186" customFormat="1" ht="15.75" customHeight="1">
      <c r="A7" s="201" t="s">
        <v>7</v>
      </c>
      <c r="B7" s="202" t="s">
        <v>370</v>
      </c>
      <c r="C7" s="1330" t="s">
        <v>9</v>
      </c>
      <c r="D7" s="1331"/>
      <c r="E7" s="1331"/>
      <c r="F7" s="1331"/>
      <c r="G7" s="1331"/>
      <c r="H7" s="1331"/>
      <c r="I7" s="1331"/>
      <c r="J7" s="1332"/>
      <c r="K7" s="202" t="s">
        <v>371</v>
      </c>
      <c r="L7" s="276" t="s">
        <v>35</v>
      </c>
      <c r="N7" s="275"/>
      <c r="Q7" s="281"/>
    </row>
    <row r="8" spans="1:17" s="186" customFormat="1" ht="15" customHeight="1">
      <c r="A8" s="203">
        <v>1</v>
      </c>
      <c r="B8" s="204" t="s">
        <v>372</v>
      </c>
      <c r="C8" s="205"/>
      <c r="D8" s="205"/>
      <c r="E8" s="205"/>
      <c r="F8" s="205"/>
      <c r="G8" s="205"/>
      <c r="H8" s="205"/>
      <c r="I8" s="205"/>
      <c r="J8" s="205"/>
      <c r="K8" s="205"/>
      <c r="L8" s="277"/>
      <c r="Q8" s="296"/>
    </row>
    <row r="9" spans="1:17" s="186" customFormat="1" ht="55.5" customHeight="1" outlineLevel="2">
      <c r="A9" s="206" t="s">
        <v>373</v>
      </c>
      <c r="B9" s="207" t="s">
        <v>37</v>
      </c>
      <c r="C9" s="1333" t="e">
        <f>VLOOKUP(B9,#REF!,2,1)</f>
        <v>#REF!</v>
      </c>
      <c r="D9" s="1334"/>
      <c r="E9" s="1334"/>
      <c r="F9" s="1334"/>
      <c r="G9" s="1334"/>
      <c r="H9" s="1334"/>
      <c r="I9" s="1334"/>
      <c r="J9" s="1335"/>
      <c r="K9" s="278" t="str">
        <f>'III - Memória'!C15</f>
        <v>M2</v>
      </c>
      <c r="L9" s="279">
        <f>'III - Memória'!B15</f>
        <v>96</v>
      </c>
      <c r="N9" s="280" t="e">
        <f>VLOOKUP(B9,#REF!,2,FALSE)</f>
        <v>#REF!</v>
      </c>
      <c r="O9" s="281" t="e">
        <f>L9*N9</f>
        <v>#REF!</v>
      </c>
      <c r="Q9" s="296"/>
    </row>
    <row r="10" spans="1:17" s="187" customFormat="1" ht="15" customHeight="1" outlineLevel="2">
      <c r="A10" s="208"/>
      <c r="B10" s="209"/>
      <c r="C10" s="210"/>
      <c r="D10" s="210"/>
      <c r="E10" s="210"/>
      <c r="F10" s="210"/>
      <c r="G10" s="210"/>
      <c r="H10" s="210"/>
      <c r="I10" s="210"/>
      <c r="J10" s="210"/>
      <c r="K10" s="210"/>
      <c r="L10" s="282"/>
      <c r="Q10" s="296"/>
    </row>
    <row r="11" spans="1:17" s="186" customFormat="1" ht="15" customHeight="1" outlineLevel="2">
      <c r="A11" s="211"/>
      <c r="B11" s="212"/>
      <c r="C11" s="213" t="s">
        <v>38</v>
      </c>
      <c r="D11" s="214"/>
      <c r="E11" s="215" t="s">
        <v>221</v>
      </c>
      <c r="F11" s="212"/>
      <c r="G11" s="216"/>
      <c r="H11" s="216"/>
      <c r="I11" s="216"/>
      <c r="J11" s="216"/>
      <c r="K11" s="216"/>
      <c r="L11" s="283"/>
      <c r="Q11" s="297"/>
    </row>
    <row r="12" spans="1:17" s="186" customFormat="1" ht="15" customHeight="1" outlineLevel="2">
      <c r="A12" s="217"/>
      <c r="B12" s="218"/>
      <c r="C12" s="219">
        <v>16</v>
      </c>
      <c r="D12" s="220" t="s">
        <v>133</v>
      </c>
      <c r="E12" s="221">
        <v>6</v>
      </c>
      <c r="F12" s="218" t="s">
        <v>374</v>
      </c>
      <c r="G12" s="222">
        <f>E12*C12</f>
        <v>96</v>
      </c>
      <c r="H12" s="216"/>
      <c r="I12" s="216"/>
      <c r="J12" s="216"/>
      <c r="K12" s="284"/>
      <c r="L12" s="285"/>
      <c r="Q12" s="297"/>
    </row>
    <row r="13" spans="1:17" s="187" customFormat="1" ht="15" customHeight="1" outlineLevel="2">
      <c r="A13" s="208"/>
      <c r="B13" s="223"/>
      <c r="C13" s="224"/>
      <c r="D13" s="225"/>
      <c r="E13" s="226"/>
      <c r="F13" s="227"/>
      <c r="G13" s="226"/>
      <c r="H13" s="223"/>
      <c r="I13" s="286"/>
      <c r="J13" s="286"/>
      <c r="K13" s="210"/>
      <c r="L13" s="282"/>
      <c r="Q13" s="296"/>
    </row>
    <row r="14" spans="1:17" s="186" customFormat="1" ht="51.75" customHeight="1" outlineLevel="2">
      <c r="A14" s="228" t="s">
        <v>375</v>
      </c>
      <c r="B14" s="207" t="s">
        <v>42</v>
      </c>
      <c r="C14" s="1336" t="e">
        <f>VLOOKUP(B14,#REF!,2,1)</f>
        <v>#REF!</v>
      </c>
      <c r="D14" s="1337"/>
      <c r="E14" s="1337"/>
      <c r="F14" s="1337"/>
      <c r="G14" s="1337"/>
      <c r="H14" s="1337"/>
      <c r="I14" s="1337"/>
      <c r="J14" s="1338"/>
      <c r="K14" s="287" t="str">
        <f>K23</f>
        <v>M2</v>
      </c>
      <c r="L14" s="279" t="e">
        <f>J23</f>
        <v>#N/A</v>
      </c>
      <c r="N14" s="280" t="e">
        <f>VLOOKUP(B14,#REF!,2,FALSE)</f>
        <v>#REF!</v>
      </c>
      <c r="O14" s="281" t="e">
        <f>L14*N14</f>
        <v>#N/A</v>
      </c>
      <c r="Q14" s="296"/>
    </row>
    <row r="15" spans="1:17" s="187" customFormat="1" ht="15" customHeight="1" outlineLevel="2">
      <c r="A15" s="208"/>
      <c r="B15" s="209"/>
      <c r="C15" s="229"/>
      <c r="D15" s="230"/>
      <c r="E15" s="231" t="s">
        <v>38</v>
      </c>
      <c r="F15" s="232" t="s">
        <v>41</v>
      </c>
      <c r="G15" s="215" t="s">
        <v>221</v>
      </c>
      <c r="H15" s="210"/>
      <c r="I15" s="210"/>
      <c r="J15" s="210"/>
      <c r="K15" s="210"/>
      <c r="L15" s="282"/>
      <c r="Q15" s="296"/>
    </row>
    <row r="16" spans="1:17" s="187" customFormat="1" ht="15" customHeight="1" outlineLevel="2">
      <c r="A16" s="233"/>
      <c r="B16" s="234"/>
      <c r="C16" s="235" t="s">
        <v>233</v>
      </c>
      <c r="D16" s="230"/>
      <c r="E16" s="219">
        <v>260</v>
      </c>
      <c r="F16" s="236" t="s">
        <v>41</v>
      </c>
      <c r="G16" s="237">
        <v>14</v>
      </c>
      <c r="H16" s="238"/>
      <c r="I16" s="238" t="s">
        <v>374</v>
      </c>
      <c r="J16" s="288">
        <f>E16*G16</f>
        <v>3640</v>
      </c>
      <c r="K16" s="238"/>
      <c r="L16" s="289"/>
      <c r="Q16" s="296"/>
    </row>
    <row r="17" spans="1:17" s="187" customFormat="1" ht="15" customHeight="1" outlineLevel="2">
      <c r="A17" s="208"/>
      <c r="B17" s="239"/>
      <c r="C17" s="235" t="s">
        <v>376</v>
      </c>
      <c r="D17" s="230"/>
      <c r="E17" s="219">
        <v>300</v>
      </c>
      <c r="F17" s="236" t="s">
        <v>41</v>
      </c>
      <c r="G17" s="221">
        <v>14</v>
      </c>
      <c r="H17" s="238"/>
      <c r="I17" s="238" t="s">
        <v>374</v>
      </c>
      <c r="J17" s="288" t="e">
        <f t="shared" ref="J17:J22" si="0">#N/A</f>
        <v>#N/A</v>
      </c>
      <c r="K17" s="210"/>
      <c r="L17" s="282"/>
      <c r="Q17" s="296"/>
    </row>
    <row r="18" spans="1:17" s="187" customFormat="1" ht="15" customHeight="1" outlineLevel="2">
      <c r="A18" s="208"/>
      <c r="B18" s="223"/>
      <c r="C18" s="235" t="s">
        <v>377</v>
      </c>
      <c r="D18" s="230"/>
      <c r="E18" s="219">
        <v>560</v>
      </c>
      <c r="F18" s="236" t="s">
        <v>41</v>
      </c>
      <c r="G18" s="221">
        <v>14</v>
      </c>
      <c r="H18" s="223"/>
      <c r="I18" s="238" t="s">
        <v>374</v>
      </c>
      <c r="J18" s="288" t="e">
        <f t="shared" si="0"/>
        <v>#N/A</v>
      </c>
      <c r="K18" s="210"/>
      <c r="L18" s="282"/>
      <c r="Q18" s="296"/>
    </row>
    <row r="19" spans="1:17" s="187" customFormat="1" ht="15" customHeight="1" outlineLevel="2">
      <c r="A19" s="208"/>
      <c r="B19" s="234"/>
      <c r="C19" s="235" t="s">
        <v>378</v>
      </c>
      <c r="D19" s="230"/>
      <c r="E19" s="219">
        <v>560</v>
      </c>
      <c r="F19" s="236" t="s">
        <v>41</v>
      </c>
      <c r="G19" s="221">
        <v>14</v>
      </c>
      <c r="H19" s="240"/>
      <c r="I19" s="238" t="s">
        <v>374</v>
      </c>
      <c r="J19" s="288" t="e">
        <f t="shared" si="0"/>
        <v>#N/A</v>
      </c>
      <c r="K19" s="210"/>
      <c r="L19" s="282"/>
      <c r="Q19" s="296"/>
    </row>
    <row r="20" spans="1:17" s="187" customFormat="1" ht="15" customHeight="1" outlineLevel="2">
      <c r="A20" s="208"/>
      <c r="B20" s="239"/>
      <c r="C20" s="235" t="s">
        <v>379</v>
      </c>
      <c r="D20" s="230"/>
      <c r="E20" s="219">
        <v>560</v>
      </c>
      <c r="F20" s="236" t="s">
        <v>41</v>
      </c>
      <c r="G20" s="221">
        <v>14</v>
      </c>
      <c r="H20" s="239"/>
      <c r="I20" s="238" t="s">
        <v>374</v>
      </c>
      <c r="J20" s="288" t="e">
        <f t="shared" si="0"/>
        <v>#N/A</v>
      </c>
      <c r="K20" s="210"/>
      <c r="L20" s="282"/>
      <c r="Q20" s="296"/>
    </row>
    <row r="21" spans="1:17" s="187" customFormat="1" ht="15" customHeight="1" outlineLevel="2">
      <c r="A21" s="208"/>
      <c r="B21" s="209"/>
      <c r="C21" s="235" t="s">
        <v>380</v>
      </c>
      <c r="D21" s="230"/>
      <c r="E21" s="219">
        <v>620</v>
      </c>
      <c r="F21" s="236" t="s">
        <v>41</v>
      </c>
      <c r="G21" s="221">
        <v>14</v>
      </c>
      <c r="H21" s="210"/>
      <c r="I21" s="238" t="s">
        <v>374</v>
      </c>
      <c r="J21" s="288" t="e">
        <f t="shared" si="0"/>
        <v>#N/A</v>
      </c>
      <c r="K21" s="210"/>
      <c r="L21" s="282"/>
      <c r="Q21" s="296"/>
    </row>
    <row r="22" spans="1:17" s="187" customFormat="1" ht="15" customHeight="1" outlineLevel="2">
      <c r="A22" s="241"/>
      <c r="B22" s="209"/>
      <c r="C22" s="235" t="s">
        <v>381</v>
      </c>
      <c r="D22" s="230"/>
      <c r="E22" s="219">
        <v>340</v>
      </c>
      <c r="F22" s="236" t="s">
        <v>41</v>
      </c>
      <c r="G22" s="221">
        <v>14</v>
      </c>
      <c r="H22" s="210"/>
      <c r="I22" s="238" t="s">
        <v>374</v>
      </c>
      <c r="J22" s="290" t="e">
        <f t="shared" si="0"/>
        <v>#N/A</v>
      </c>
      <c r="K22" s="210"/>
      <c r="L22" s="282"/>
      <c r="Q22" s="296"/>
    </row>
    <row r="23" spans="1:17" s="187" customFormat="1" ht="15" customHeight="1" outlineLevel="2">
      <c r="A23" s="241"/>
      <c r="B23" s="209"/>
      <c r="C23" s="235"/>
      <c r="D23" s="230"/>
      <c r="E23" s="219"/>
      <c r="F23" s="236"/>
      <c r="G23" s="221"/>
      <c r="H23" s="210" t="s">
        <v>382</v>
      </c>
      <c r="I23" s="210"/>
      <c r="J23" s="288" t="e">
        <f>SUM(J16:J22)</f>
        <v>#N/A</v>
      </c>
      <c r="K23" s="210" t="s">
        <v>383</v>
      </c>
      <c r="L23" s="282"/>
      <c r="Q23" s="296"/>
    </row>
    <row r="24" spans="1:17" s="186" customFormat="1" ht="33" customHeight="1" outlineLevel="2">
      <c r="A24" s="228" t="s">
        <v>384</v>
      </c>
      <c r="B24" s="207" t="s">
        <v>44</v>
      </c>
      <c r="C24" s="1336" t="e">
        <f>VLOOKUP(B24,#REF!,2,1)</f>
        <v>#REF!</v>
      </c>
      <c r="D24" s="1337"/>
      <c r="E24" s="1337"/>
      <c r="F24" s="1337"/>
      <c r="G24" s="1337"/>
      <c r="H24" s="1337"/>
      <c r="I24" s="1337"/>
      <c r="J24" s="1338"/>
      <c r="K24" s="287" t="str">
        <f>K28</f>
        <v>M2</v>
      </c>
      <c r="L24" s="279">
        <f>J28</f>
        <v>220.00000000000003</v>
      </c>
      <c r="N24" s="280" t="e">
        <f>VLOOKUP(B24,#REF!,2,FALSE)</f>
        <v>#REF!</v>
      </c>
      <c r="O24" s="281" t="e">
        <f>L24*N24</f>
        <v>#REF!</v>
      </c>
      <c r="Q24" s="296"/>
    </row>
    <row r="25" spans="1:17" s="187" customFormat="1" ht="15" customHeight="1" outlineLevel="2">
      <c r="A25" s="208"/>
      <c r="B25" s="209"/>
      <c r="C25" s="210"/>
      <c r="D25" s="210"/>
      <c r="E25" s="210"/>
      <c r="F25" s="210"/>
      <c r="G25" s="210"/>
      <c r="H25" s="210"/>
      <c r="I25" s="210"/>
      <c r="J25" s="210"/>
      <c r="K25" s="210"/>
      <c r="L25" s="282"/>
      <c r="Q25" s="296"/>
    </row>
    <row r="26" spans="1:17" s="187" customFormat="1" ht="15" customHeight="1" outlineLevel="2">
      <c r="A26" s="233"/>
      <c r="B26" s="234"/>
      <c r="C26" s="232" t="s">
        <v>38</v>
      </c>
      <c r="D26" s="214"/>
      <c r="E26" s="214"/>
      <c r="F26" s="215" t="s">
        <v>45</v>
      </c>
      <c r="G26" s="238"/>
      <c r="H26" s="238"/>
      <c r="I26" s="238"/>
      <c r="J26" s="238"/>
      <c r="K26" s="238"/>
      <c r="L26" s="289"/>
      <c r="Q26" s="296"/>
    </row>
    <row r="27" spans="1:17" s="187" customFormat="1" ht="15" customHeight="1" outlineLevel="2">
      <c r="A27" s="1339" t="s">
        <v>385</v>
      </c>
      <c r="B27" s="1340"/>
      <c r="C27" s="242">
        <v>100</v>
      </c>
      <c r="D27" s="220" t="s">
        <v>133</v>
      </c>
      <c r="E27" s="220"/>
      <c r="F27" s="221">
        <v>2.2000000000000002</v>
      </c>
      <c r="G27" s="238"/>
      <c r="H27" s="238"/>
      <c r="I27" s="238" t="s">
        <v>374</v>
      </c>
      <c r="J27" s="290">
        <f>C27*F27</f>
        <v>220.00000000000003</v>
      </c>
      <c r="K27" s="210"/>
      <c r="L27" s="282"/>
      <c r="Q27" s="296"/>
    </row>
    <row r="28" spans="1:17" s="187" customFormat="1" ht="15" customHeight="1" outlineLevel="2">
      <c r="A28" s="208"/>
      <c r="B28" s="223"/>
      <c r="C28" s="224"/>
      <c r="D28" s="225"/>
      <c r="E28" s="226"/>
      <c r="F28" s="227"/>
      <c r="G28" s="226"/>
      <c r="H28" s="210" t="s">
        <v>382</v>
      </c>
      <c r="I28" s="210"/>
      <c r="J28" s="288">
        <f>J27</f>
        <v>220.00000000000003</v>
      </c>
      <c r="K28" s="210" t="s">
        <v>383</v>
      </c>
      <c r="L28" s="282"/>
      <c r="Q28" s="296"/>
    </row>
    <row r="29" spans="1:17" s="187" customFormat="1" ht="15" customHeight="1" outlineLevel="2">
      <c r="A29" s="208"/>
      <c r="B29" s="234"/>
      <c r="C29" s="224"/>
      <c r="D29" s="224"/>
      <c r="E29" s="226"/>
      <c r="F29" s="226"/>
      <c r="G29" s="226"/>
      <c r="H29" s="240"/>
      <c r="I29" s="291"/>
      <c r="J29" s="291"/>
      <c r="K29" s="210"/>
      <c r="L29" s="282"/>
      <c r="Q29" s="296"/>
    </row>
    <row r="30" spans="1:17" s="186" customFormat="1" ht="25.5" customHeight="1" outlineLevel="2">
      <c r="A30" s="228" t="s">
        <v>386</v>
      </c>
      <c r="B30" s="207" t="s">
        <v>47</v>
      </c>
      <c r="C30" s="1336" t="e">
        <f>VLOOKUP(B30,#REF!,2,1)</f>
        <v>#REF!</v>
      </c>
      <c r="D30" s="1337"/>
      <c r="E30" s="1337"/>
      <c r="F30" s="1337"/>
      <c r="G30" s="1337"/>
      <c r="H30" s="1337"/>
      <c r="I30" s="1337"/>
      <c r="J30" s="1338"/>
      <c r="K30" s="287" t="str">
        <f>K34</f>
        <v>M2</v>
      </c>
      <c r="L30" s="279">
        <f>J34</f>
        <v>12</v>
      </c>
      <c r="N30" s="280" t="e">
        <f>VLOOKUP(B30,#REF!,2,FALSE)</f>
        <v>#REF!</v>
      </c>
      <c r="O30" s="281" t="e">
        <f>L30*N30</f>
        <v>#REF!</v>
      </c>
      <c r="Q30" s="296"/>
    </row>
    <row r="31" spans="1:17" s="187" customFormat="1" ht="15" customHeight="1" outlineLevel="2">
      <c r="A31" s="208"/>
      <c r="B31" s="209"/>
      <c r="C31" s="210"/>
      <c r="D31" s="210"/>
      <c r="E31" s="210"/>
      <c r="F31" s="210"/>
      <c r="G31" s="210"/>
      <c r="H31" s="210"/>
      <c r="I31" s="210"/>
      <c r="J31" s="210"/>
      <c r="K31" s="210"/>
      <c r="L31" s="282"/>
      <c r="Q31" s="296"/>
    </row>
    <row r="32" spans="1:17" s="187" customFormat="1" ht="15" customHeight="1" outlineLevel="2">
      <c r="A32" s="233"/>
      <c r="B32" s="234"/>
      <c r="C32" s="243" t="s">
        <v>45</v>
      </c>
      <c r="D32" s="244"/>
      <c r="E32" s="243" t="s">
        <v>39</v>
      </c>
      <c r="F32" s="245"/>
      <c r="G32" s="245" t="s">
        <v>48</v>
      </c>
      <c r="H32" s="238"/>
      <c r="I32" s="238"/>
      <c r="J32" s="238"/>
      <c r="K32" s="238"/>
      <c r="L32" s="289"/>
      <c r="Q32" s="296"/>
    </row>
    <row r="33" spans="1:17" s="187" customFormat="1" ht="15" customHeight="1" outlineLevel="2">
      <c r="A33" s="208"/>
      <c r="B33" s="239"/>
      <c r="C33" s="242">
        <v>2</v>
      </c>
      <c r="D33" s="246" t="s">
        <v>133</v>
      </c>
      <c r="E33" s="242">
        <v>3</v>
      </c>
      <c r="F33" s="246" t="s">
        <v>133</v>
      </c>
      <c r="G33" s="247">
        <v>2</v>
      </c>
      <c r="H33" s="238"/>
      <c r="I33" s="238" t="s">
        <v>374</v>
      </c>
      <c r="J33" s="290">
        <f>C33*E33*G33</f>
        <v>12</v>
      </c>
      <c r="K33" s="210"/>
      <c r="L33" s="282"/>
      <c r="Q33" s="296"/>
    </row>
    <row r="34" spans="1:17" s="187" customFormat="1" ht="15" customHeight="1" outlineLevel="2">
      <c r="A34" s="208"/>
      <c r="B34" s="223"/>
      <c r="C34" s="224"/>
      <c r="D34" s="225"/>
      <c r="E34" s="226"/>
      <c r="F34" s="227"/>
      <c r="G34" s="226"/>
      <c r="H34" s="223"/>
      <c r="I34" s="210"/>
      <c r="J34" s="288">
        <f>J33</f>
        <v>12</v>
      </c>
      <c r="K34" s="210" t="s">
        <v>383</v>
      </c>
      <c r="L34" s="282"/>
      <c r="Q34" s="296"/>
    </row>
    <row r="35" spans="1:17" s="187" customFormat="1" ht="15" customHeight="1" outlineLevel="2">
      <c r="A35" s="208"/>
      <c r="B35" s="234"/>
      <c r="C35" s="224"/>
      <c r="D35" s="224"/>
      <c r="E35" s="226"/>
      <c r="F35" s="226"/>
      <c r="G35" s="226"/>
      <c r="H35" s="240"/>
      <c r="I35" s="291"/>
      <c r="J35" s="291"/>
      <c r="K35" s="210"/>
      <c r="L35" s="282"/>
      <c r="Q35" s="296"/>
    </row>
    <row r="36" spans="1:17" s="186" customFormat="1" ht="25.5" customHeight="1" outlineLevel="2">
      <c r="A36" s="228" t="s">
        <v>387</v>
      </c>
      <c r="B36" s="207" t="s">
        <v>26</v>
      </c>
      <c r="C36" s="1336" t="s">
        <v>25</v>
      </c>
      <c r="D36" s="1337"/>
      <c r="E36" s="1337"/>
      <c r="F36" s="1337"/>
      <c r="G36" s="1337"/>
      <c r="H36" s="1337"/>
      <c r="I36" s="1337"/>
      <c r="J36" s="1338"/>
      <c r="K36" s="287">
        <f>K40</f>
        <v>0</v>
      </c>
      <c r="L36" s="279">
        <f>H39</f>
        <v>12565.343999999999</v>
      </c>
      <c r="N36" s="280" t="e">
        <f>VLOOKUP(B36,#REF!,2,FALSE)</f>
        <v>#REF!</v>
      </c>
      <c r="O36" s="281" t="e">
        <f>L36*N36</f>
        <v>#REF!</v>
      </c>
      <c r="Q36" s="296"/>
    </row>
    <row r="37" spans="1:17" s="187" customFormat="1" ht="15" customHeight="1" outlineLevel="2">
      <c r="A37" s="208"/>
      <c r="B37" s="209"/>
      <c r="C37" s="210"/>
      <c r="D37" s="210"/>
      <c r="E37" s="210"/>
      <c r="F37" s="210"/>
      <c r="G37" s="210"/>
      <c r="H37" s="210"/>
      <c r="I37" s="210"/>
      <c r="J37" s="210"/>
      <c r="K37" s="210"/>
      <c r="L37" s="282"/>
      <c r="Q37" s="296"/>
    </row>
    <row r="38" spans="1:17" s="187" customFormat="1" ht="15" customHeight="1" outlineLevel="2">
      <c r="A38" s="241"/>
      <c r="B38" s="209"/>
      <c r="C38" s="248" t="s">
        <v>388</v>
      </c>
      <c r="D38" s="249"/>
      <c r="E38" s="250" t="s">
        <v>389</v>
      </c>
      <c r="F38" s="251"/>
      <c r="G38" s="210"/>
      <c r="H38" s="210" t="s">
        <v>390</v>
      </c>
      <c r="I38" s="210"/>
      <c r="J38" s="210"/>
      <c r="K38" s="210"/>
      <c r="L38" s="282"/>
      <c r="Q38" s="296"/>
    </row>
    <row r="39" spans="1:17" s="188" customFormat="1" ht="15" customHeight="1" outlineLevel="2">
      <c r="A39" s="252"/>
      <c r="B39" s="223"/>
      <c r="C39" s="253">
        <f>'IV - Adm'!F21</f>
        <v>1256534.3999999999</v>
      </c>
      <c r="D39" s="254" t="s">
        <v>110</v>
      </c>
      <c r="E39" s="255">
        <v>100</v>
      </c>
      <c r="F39" s="256" t="s">
        <v>27</v>
      </c>
      <c r="G39" s="226"/>
      <c r="H39" s="257">
        <f>C39/E39</f>
        <v>12565.343999999999</v>
      </c>
      <c r="I39" s="286"/>
      <c r="J39" s="286"/>
      <c r="K39" s="210" t="s">
        <v>374</v>
      </c>
      <c r="L39" s="292">
        <f>'VII - Orçamento'!G17/'VII - Orçamento'!G125</f>
        <v>2.9098566178601619E-2</v>
      </c>
      <c r="Q39" s="296"/>
    </row>
    <row r="41" spans="1:17" s="186" customFormat="1" ht="22.5" customHeight="1" outlineLevel="2">
      <c r="A41" s="228" t="s">
        <v>391</v>
      </c>
      <c r="B41" s="207" t="s">
        <v>392</v>
      </c>
      <c r="C41" s="1336" t="e">
        <f>VLOOKUP(B41,#REF!,2,1)</f>
        <v>#REF!</v>
      </c>
      <c r="D41" s="1337"/>
      <c r="E41" s="1337"/>
      <c r="F41" s="1337"/>
      <c r="G41" s="1337"/>
      <c r="H41" s="1337"/>
      <c r="I41" s="1337"/>
      <c r="J41" s="1338"/>
      <c r="K41" s="287" t="str">
        <f>K45</f>
        <v>M2</v>
      </c>
      <c r="L41" s="279">
        <f>J45</f>
        <v>38400</v>
      </c>
      <c r="N41" s="280" t="e">
        <f>VLOOKUP(B41,#REF!,2,FALSE)</f>
        <v>#REF!</v>
      </c>
      <c r="O41" s="281" t="e">
        <f>L41*N41</f>
        <v>#REF!</v>
      </c>
      <c r="Q41" s="296"/>
    </row>
    <row r="42" spans="1:17">
      <c r="F42" s="258"/>
    </row>
    <row r="43" spans="1:17">
      <c r="C43" s="259" t="s">
        <v>30</v>
      </c>
      <c r="D43" s="245"/>
      <c r="E43" s="245" t="s">
        <v>39</v>
      </c>
    </row>
    <row r="44" spans="1:17" ht="12">
      <c r="C44" s="260">
        <v>3200</v>
      </c>
      <c r="D44" s="246" t="s">
        <v>133</v>
      </c>
      <c r="E44" s="237">
        <v>12</v>
      </c>
      <c r="I44" s="238" t="s">
        <v>374</v>
      </c>
      <c r="J44" s="290">
        <f>C44*E44</f>
        <v>38400</v>
      </c>
      <c r="K44" s="210"/>
    </row>
    <row r="45" spans="1:17" ht="12">
      <c r="I45" s="210"/>
      <c r="J45" s="288">
        <f>J44</f>
        <v>38400</v>
      </c>
      <c r="K45" s="210" t="s">
        <v>383</v>
      </c>
    </row>
    <row r="47" spans="1:17" s="186" customFormat="1" ht="33.75" customHeight="1" outlineLevel="2">
      <c r="A47" s="228" t="s">
        <v>393</v>
      </c>
      <c r="B47" s="207" t="s">
        <v>394</v>
      </c>
      <c r="C47" s="1336" t="e">
        <f>VLOOKUP(B47,#REF!,2,1)</f>
        <v>#REF!</v>
      </c>
      <c r="D47" s="1337"/>
      <c r="E47" s="1337"/>
      <c r="F47" s="1337"/>
      <c r="G47" s="1337"/>
      <c r="H47" s="1337"/>
      <c r="I47" s="1337"/>
      <c r="J47" s="1338"/>
      <c r="K47" s="287" t="str">
        <f>K50</f>
        <v>.HA</v>
      </c>
      <c r="L47" s="279">
        <f>J50</f>
        <v>4.4800000000000004</v>
      </c>
      <c r="N47" s="280" t="e">
        <f>VLOOKUP(B47,#REF!,2,FALSE)</f>
        <v>#REF!</v>
      </c>
      <c r="O47" s="281" t="e">
        <f>L47*N47</f>
        <v>#REF!</v>
      </c>
      <c r="Q47" s="296"/>
    </row>
    <row r="49" spans="1:17">
      <c r="C49" s="261" t="s">
        <v>51</v>
      </c>
      <c r="D49" s="262"/>
      <c r="E49" s="261" t="s">
        <v>52</v>
      </c>
      <c r="F49" s="261"/>
      <c r="H49" s="263" t="s">
        <v>53</v>
      </c>
      <c r="I49" s="270"/>
      <c r="J49" s="263" t="s">
        <v>54</v>
      </c>
    </row>
    <row r="50" spans="1:17">
      <c r="C50" s="237">
        <v>3200</v>
      </c>
      <c r="D50" s="262" t="s">
        <v>133</v>
      </c>
      <c r="E50" s="264">
        <v>14</v>
      </c>
      <c r="F50" s="264"/>
      <c r="G50" s="193" t="s">
        <v>133</v>
      </c>
      <c r="H50" s="264">
        <f>C50*E50</f>
        <v>44800</v>
      </c>
      <c r="I50" s="293" t="s">
        <v>374</v>
      </c>
      <c r="J50" s="294">
        <f>TRUNC(H50/10000,2)</f>
        <v>4.4800000000000004</v>
      </c>
      <c r="K50" s="194" t="s">
        <v>395</v>
      </c>
    </row>
    <row r="52" spans="1:17" s="186" customFormat="1" ht="33.75" customHeight="1" outlineLevel="2">
      <c r="A52" s="228" t="s">
        <v>396</v>
      </c>
      <c r="B52" s="207" t="s">
        <v>55</v>
      </c>
      <c r="C52" s="1336" t="e">
        <f>VLOOKUP(B52,#REF!,2,1)</f>
        <v>#REF!</v>
      </c>
      <c r="D52" s="1337"/>
      <c r="E52" s="1337"/>
      <c r="F52" s="1337"/>
      <c r="G52" s="1337"/>
      <c r="H52" s="1337"/>
      <c r="I52" s="1337"/>
      <c r="J52" s="1338"/>
      <c r="K52" s="287" t="s">
        <v>397</v>
      </c>
      <c r="L52" s="279">
        <f>L56</f>
        <v>32</v>
      </c>
      <c r="N52" s="280" t="e">
        <f>VLOOKUP(B52,#REF!,2,FALSE)</f>
        <v>#REF!</v>
      </c>
      <c r="O52" s="281" t="e">
        <f>L52*N52</f>
        <v>#REF!</v>
      </c>
      <c r="Q52" s="296"/>
    </row>
    <row r="55" spans="1:17">
      <c r="C55" s="265" t="s">
        <v>48</v>
      </c>
      <c r="D55" s="266"/>
      <c r="E55" s="267" t="s">
        <v>56</v>
      </c>
      <c r="F55" s="268"/>
      <c r="G55" s="268"/>
      <c r="H55" s="268" t="s">
        <v>57</v>
      </c>
    </row>
    <row r="56" spans="1:17">
      <c r="C56" s="269">
        <v>1</v>
      </c>
      <c r="D56" s="269" t="s">
        <v>398</v>
      </c>
      <c r="E56" s="269">
        <v>4</v>
      </c>
      <c r="F56" s="269" t="s">
        <v>398</v>
      </c>
      <c r="G56" s="269"/>
      <c r="H56" s="269">
        <v>8</v>
      </c>
      <c r="K56" s="194" t="s">
        <v>374</v>
      </c>
      <c r="L56" s="295">
        <f>H56*E56*C56</f>
        <v>32</v>
      </c>
    </row>
    <row r="58" spans="1:17" s="186" customFormat="1" ht="33.75" customHeight="1" outlineLevel="2">
      <c r="A58" s="228" t="s">
        <v>399</v>
      </c>
      <c r="B58" s="207" t="s">
        <v>58</v>
      </c>
      <c r="C58" s="1336" t="e">
        <f>VLOOKUP(B58,#REF!,2,1)</f>
        <v>#REF!</v>
      </c>
      <c r="D58" s="1337"/>
      <c r="E58" s="1337"/>
      <c r="F58" s="1337"/>
      <c r="G58" s="1337"/>
      <c r="H58" s="1337"/>
      <c r="I58" s="1337"/>
      <c r="J58" s="1338"/>
      <c r="K58" s="287" t="s">
        <v>383</v>
      </c>
      <c r="L58" s="279">
        <f>G61</f>
        <v>48</v>
      </c>
      <c r="N58" s="280" t="e">
        <f>VLOOKUP(B58,#REF!,2,FALSE)</f>
        <v>#REF!</v>
      </c>
      <c r="O58" s="281" t="e">
        <f>L58*N58</f>
        <v>#REF!</v>
      </c>
      <c r="Q58" s="296"/>
    </row>
    <row r="60" spans="1:17">
      <c r="C60" s="261" t="s">
        <v>51</v>
      </c>
      <c r="D60" s="262"/>
      <c r="E60" s="261" t="s">
        <v>52</v>
      </c>
      <c r="F60" s="261"/>
      <c r="G60" s="263" t="s">
        <v>53</v>
      </c>
      <c r="H60" s="270"/>
    </row>
    <row r="61" spans="1:17">
      <c r="C61" s="271">
        <v>8</v>
      </c>
      <c r="D61" s="272" t="s">
        <v>133</v>
      </c>
      <c r="E61" s="273">
        <v>6</v>
      </c>
      <c r="F61" s="246" t="s">
        <v>43</v>
      </c>
      <c r="G61" s="273">
        <f>E61*C61</f>
        <v>48</v>
      </c>
      <c r="H61" s="270"/>
    </row>
    <row r="63" spans="1:17" s="186" customFormat="1" ht="44.25" customHeight="1" outlineLevel="2">
      <c r="A63" s="228" t="s">
        <v>400</v>
      </c>
      <c r="B63" s="207" t="s">
        <v>59</v>
      </c>
      <c r="C63" s="1336" t="e">
        <f>VLOOKUP(B63,#REF!,2,1)</f>
        <v>#REF!</v>
      </c>
      <c r="D63" s="1337"/>
      <c r="E63" s="1337"/>
      <c r="F63" s="1337"/>
      <c r="G63" s="1337"/>
      <c r="H63" s="1337"/>
      <c r="I63" s="1337"/>
      <c r="J63" s="1338"/>
      <c r="K63" s="287" t="s">
        <v>397</v>
      </c>
      <c r="L63" s="279">
        <f>H66</f>
        <v>16</v>
      </c>
      <c r="N63" s="280" t="e">
        <f>VLOOKUP(B63,#REF!,2,FALSE)</f>
        <v>#REF!</v>
      </c>
      <c r="O63" s="281" t="e">
        <f>L63*N63</f>
        <v>#REF!</v>
      </c>
      <c r="Q63" s="296"/>
    </row>
    <row r="65" spans="1:17">
      <c r="C65" s="265" t="s">
        <v>48</v>
      </c>
      <c r="D65" s="266"/>
      <c r="E65" s="268" t="s">
        <v>57</v>
      </c>
      <c r="H65" s="298" t="s">
        <v>401</v>
      </c>
    </row>
    <row r="66" spans="1:17">
      <c r="C66" s="269">
        <v>2</v>
      </c>
      <c r="D66" s="269" t="s">
        <v>398</v>
      </c>
      <c r="E66" s="269">
        <v>8</v>
      </c>
      <c r="G66" s="193" t="s">
        <v>43</v>
      </c>
      <c r="H66" s="299">
        <f>E66*C66</f>
        <v>16</v>
      </c>
    </row>
    <row r="68" spans="1:17" s="186" customFormat="1" ht="15.75" customHeight="1" outlineLevel="2">
      <c r="A68" s="228" t="s">
        <v>402</v>
      </c>
      <c r="B68" s="207" t="s">
        <v>64</v>
      </c>
      <c r="C68" s="1336" t="e">
        <f>VLOOKUP(B68,#REF!,2,1)</f>
        <v>#REF!</v>
      </c>
      <c r="D68" s="1337"/>
      <c r="E68" s="1337"/>
      <c r="F68" s="1337"/>
      <c r="G68" s="1337"/>
      <c r="H68" s="1337"/>
      <c r="I68" s="1337"/>
      <c r="J68" s="1338"/>
      <c r="K68" s="287" t="str">
        <f>K78</f>
        <v>M</v>
      </c>
      <c r="L68" s="279" t="e">
        <f>L78</f>
        <v>#N/A</v>
      </c>
      <c r="N68" s="280" t="e">
        <f>VLOOKUP(B68,#REF!,2,FALSE)</f>
        <v>#REF!</v>
      </c>
      <c r="O68" s="281" t="e">
        <f>L68*N68</f>
        <v>#N/A</v>
      </c>
      <c r="Q68" s="296"/>
    </row>
    <row r="69" spans="1:17" s="186" customFormat="1" ht="12.75" customHeight="1" outlineLevel="2">
      <c r="A69" s="300"/>
      <c r="B69" s="301"/>
      <c r="C69" s="302"/>
      <c r="D69" s="302"/>
      <c r="E69" s="303" t="s">
        <v>65</v>
      </c>
      <c r="F69" s="302"/>
      <c r="G69" s="302"/>
      <c r="H69" s="302"/>
      <c r="I69" s="302"/>
      <c r="J69" s="302"/>
      <c r="K69" s="306"/>
      <c r="L69" s="307"/>
      <c r="N69" s="280"/>
      <c r="O69" s="281"/>
      <c r="Q69" s="296"/>
    </row>
    <row r="70" spans="1:17" s="187" customFormat="1" ht="15" customHeight="1" outlineLevel="2">
      <c r="A70" s="208"/>
      <c r="B70" s="209"/>
      <c r="C70" s="229"/>
      <c r="D70" s="230"/>
      <c r="E70" s="231" t="s">
        <v>403</v>
      </c>
      <c r="F70" s="232" t="s">
        <v>41</v>
      </c>
      <c r="G70" s="215" t="s">
        <v>67</v>
      </c>
      <c r="H70" s="210"/>
      <c r="I70" s="210"/>
      <c r="J70" s="210"/>
      <c r="K70" s="210"/>
      <c r="L70" s="282"/>
      <c r="Q70" s="296"/>
    </row>
    <row r="71" spans="1:17" s="187" customFormat="1" ht="15" customHeight="1" outlineLevel="2">
      <c r="A71" s="233"/>
      <c r="B71" s="234"/>
      <c r="C71" s="235" t="s">
        <v>404</v>
      </c>
      <c r="D71" s="230"/>
      <c r="E71" s="219">
        <v>7</v>
      </c>
      <c r="F71" s="236" t="s">
        <v>41</v>
      </c>
      <c r="G71" s="237">
        <v>1</v>
      </c>
      <c r="H71" s="238"/>
      <c r="K71" s="240" t="s">
        <v>374</v>
      </c>
      <c r="L71" s="288" t="e">
        <f t="shared" ref="L71:L77" si="1">#N/A</f>
        <v>#N/A</v>
      </c>
      <c r="Q71" s="296"/>
    </row>
    <row r="72" spans="1:17" s="187" customFormat="1" ht="15" customHeight="1" outlineLevel="2">
      <c r="A72" s="208"/>
      <c r="B72" s="239"/>
      <c r="C72" s="235" t="s">
        <v>405</v>
      </c>
      <c r="D72" s="230"/>
      <c r="E72" s="219">
        <v>8</v>
      </c>
      <c r="F72" s="236" t="s">
        <v>41</v>
      </c>
      <c r="G72" s="221">
        <v>1</v>
      </c>
      <c r="H72" s="238"/>
      <c r="K72" s="240" t="s">
        <v>374</v>
      </c>
      <c r="L72" s="288" t="e">
        <f t="shared" si="1"/>
        <v>#N/A</v>
      </c>
      <c r="Q72" s="296"/>
    </row>
    <row r="73" spans="1:17" s="187" customFormat="1" ht="15" customHeight="1" outlineLevel="2">
      <c r="A73" s="208"/>
      <c r="B73" s="223"/>
      <c r="C73" s="235" t="s">
        <v>406</v>
      </c>
      <c r="D73" s="230"/>
      <c r="E73" s="219">
        <v>14</v>
      </c>
      <c r="F73" s="236" t="s">
        <v>41</v>
      </c>
      <c r="G73" s="221">
        <v>1</v>
      </c>
      <c r="H73" s="223"/>
      <c r="K73" s="240" t="s">
        <v>374</v>
      </c>
      <c r="L73" s="288" t="e">
        <f t="shared" si="1"/>
        <v>#N/A</v>
      </c>
      <c r="Q73" s="296"/>
    </row>
    <row r="74" spans="1:17" s="187" customFormat="1" ht="15" customHeight="1" outlineLevel="2">
      <c r="A74" s="208"/>
      <c r="B74" s="234"/>
      <c r="C74" s="235" t="s">
        <v>407</v>
      </c>
      <c r="D74" s="230"/>
      <c r="E74" s="219">
        <v>14</v>
      </c>
      <c r="F74" s="236" t="s">
        <v>41</v>
      </c>
      <c r="G74" s="221">
        <v>1</v>
      </c>
      <c r="H74" s="240"/>
      <c r="K74" s="240" t="s">
        <v>374</v>
      </c>
      <c r="L74" s="288" t="e">
        <f t="shared" si="1"/>
        <v>#N/A</v>
      </c>
      <c r="Q74" s="296"/>
    </row>
    <row r="75" spans="1:17" s="187" customFormat="1" ht="15" customHeight="1" outlineLevel="2">
      <c r="A75" s="208"/>
      <c r="B75" s="239"/>
      <c r="C75" s="235" t="s">
        <v>408</v>
      </c>
      <c r="D75" s="230"/>
      <c r="E75" s="219">
        <v>14</v>
      </c>
      <c r="F75" s="236" t="s">
        <v>41</v>
      </c>
      <c r="G75" s="221">
        <v>1</v>
      </c>
      <c r="H75" s="239"/>
      <c r="K75" s="240" t="s">
        <v>374</v>
      </c>
      <c r="L75" s="288" t="e">
        <f t="shared" si="1"/>
        <v>#N/A</v>
      </c>
      <c r="Q75" s="296"/>
    </row>
    <row r="76" spans="1:17" s="187" customFormat="1" ht="15" customHeight="1" outlineLevel="2">
      <c r="A76" s="208"/>
      <c r="B76" s="209"/>
      <c r="C76" s="235" t="s">
        <v>409</v>
      </c>
      <c r="D76" s="230"/>
      <c r="E76" s="219">
        <v>14</v>
      </c>
      <c r="F76" s="236" t="s">
        <v>41</v>
      </c>
      <c r="G76" s="221">
        <v>1</v>
      </c>
      <c r="H76" s="210"/>
      <c r="K76" s="240" t="s">
        <v>374</v>
      </c>
      <c r="L76" s="288" t="e">
        <f t="shared" si="1"/>
        <v>#N/A</v>
      </c>
      <c r="Q76" s="296"/>
    </row>
    <row r="77" spans="1:17" s="187" customFormat="1" ht="15" customHeight="1" outlineLevel="2">
      <c r="A77" s="241"/>
      <c r="B77" s="209"/>
      <c r="C77" s="235" t="s">
        <v>410</v>
      </c>
      <c r="D77" s="230"/>
      <c r="E77" s="219">
        <v>8</v>
      </c>
      <c r="F77" s="236" t="s">
        <v>41</v>
      </c>
      <c r="G77" s="221">
        <v>1</v>
      </c>
      <c r="H77" s="210"/>
      <c r="K77" s="240" t="s">
        <v>374</v>
      </c>
      <c r="L77" s="290" t="e">
        <f t="shared" si="1"/>
        <v>#N/A</v>
      </c>
      <c r="Q77" s="296"/>
    </row>
    <row r="78" spans="1:17" s="187" customFormat="1" ht="15" customHeight="1" outlineLevel="2">
      <c r="A78" s="241"/>
      <c r="B78" s="209"/>
      <c r="C78" s="235"/>
      <c r="D78" s="230"/>
      <c r="E78" s="219"/>
      <c r="F78" s="236"/>
      <c r="G78" s="221"/>
      <c r="J78" s="308" t="s">
        <v>382</v>
      </c>
      <c r="K78" s="309" t="s">
        <v>411</v>
      </c>
      <c r="L78" s="310" t="e">
        <f>SUM(L71:L77)</f>
        <v>#N/A</v>
      </c>
      <c r="Q78" s="296"/>
    </row>
    <row r="80" spans="1:17" s="186" customFormat="1" ht="17.25" customHeight="1" outlineLevel="2">
      <c r="A80" s="228" t="s">
        <v>412</v>
      </c>
      <c r="B80" s="207" t="s">
        <v>68</v>
      </c>
      <c r="C80" s="1336" t="e">
        <f>VLOOKUP(B80,#REF!,2,1)</f>
        <v>#REF!</v>
      </c>
      <c r="D80" s="1337"/>
      <c r="E80" s="1337"/>
      <c r="F80" s="1337"/>
      <c r="G80" s="1337"/>
      <c r="H80" s="1337"/>
      <c r="I80" s="1337"/>
      <c r="J80" s="1338"/>
      <c r="K80" s="287" t="s">
        <v>413</v>
      </c>
      <c r="L80" s="279">
        <f>C83</f>
        <v>79</v>
      </c>
      <c r="N80" s="280" t="e">
        <f>VLOOKUP(B80,#REF!,2,FALSE)</f>
        <v>#REF!</v>
      </c>
      <c r="O80" s="281" t="e">
        <f>L80*N80</f>
        <v>#REF!</v>
      </c>
      <c r="Q80" s="296"/>
    </row>
    <row r="82" spans="1:17">
      <c r="C82" s="231" t="s">
        <v>403</v>
      </c>
      <c r="E82" s="231"/>
    </row>
    <row r="83" spans="1:17">
      <c r="C83" s="304">
        <v>79</v>
      </c>
      <c r="D83" s="303" t="s">
        <v>69</v>
      </c>
      <c r="E83" s="219"/>
      <c r="F83" s="303"/>
    </row>
    <row r="85" spans="1:17" s="186" customFormat="1" ht="18" customHeight="1" outlineLevel="2">
      <c r="A85" s="228" t="s">
        <v>414</v>
      </c>
      <c r="B85" s="207" t="s">
        <v>70</v>
      </c>
      <c r="C85" s="1336" t="e">
        <f>VLOOKUP(B85,#REF!,2,1)</f>
        <v>#REF!</v>
      </c>
      <c r="D85" s="1337"/>
      <c r="E85" s="1337"/>
      <c r="F85" s="1337"/>
      <c r="G85" s="1337"/>
      <c r="H85" s="1337"/>
      <c r="I85" s="1337"/>
      <c r="J85" s="1338"/>
      <c r="K85" s="287" t="s">
        <v>413</v>
      </c>
      <c r="L85" s="279">
        <f>C88</f>
        <v>79</v>
      </c>
      <c r="N85" s="280" t="e">
        <f>VLOOKUP(B85,#REF!,2,FALSE)</f>
        <v>#REF!</v>
      </c>
      <c r="O85" s="281" t="e">
        <f>L85*N85</f>
        <v>#REF!</v>
      </c>
      <c r="Q85" s="296"/>
    </row>
    <row r="87" spans="1:17">
      <c r="C87" s="231" t="s">
        <v>403</v>
      </c>
      <c r="E87" s="231"/>
    </row>
    <row r="88" spans="1:17">
      <c r="C88" s="304">
        <v>79</v>
      </c>
      <c r="D88" s="303" t="s">
        <v>69</v>
      </c>
      <c r="E88" s="219"/>
      <c r="F88" s="303"/>
    </row>
    <row r="90" spans="1:17" s="186" customFormat="1" ht="24.75" customHeight="1" outlineLevel="2">
      <c r="A90" s="228" t="s">
        <v>415</v>
      </c>
      <c r="B90" s="207" t="s">
        <v>71</v>
      </c>
      <c r="C90" s="1336" t="e">
        <f>VLOOKUP(B90,#REF!,2,1)</f>
        <v>#REF!</v>
      </c>
      <c r="D90" s="1337"/>
      <c r="E90" s="1337"/>
      <c r="F90" s="1337"/>
      <c r="G90" s="1337"/>
      <c r="H90" s="1337"/>
      <c r="I90" s="1337"/>
      <c r="J90" s="1338"/>
      <c r="K90" s="287" t="s">
        <v>413</v>
      </c>
      <c r="L90" s="279">
        <f>C93</f>
        <v>1</v>
      </c>
      <c r="N90" s="280" t="e">
        <f>VLOOKUP(B90,#REF!,2,FALSE)</f>
        <v>#REF!</v>
      </c>
      <c r="O90" s="281" t="e">
        <f>L90*N90</f>
        <v>#REF!</v>
      </c>
      <c r="Q90" s="296"/>
    </row>
    <row r="92" spans="1:17">
      <c r="C92" s="231" t="s">
        <v>48</v>
      </c>
      <c r="E92" s="231"/>
    </row>
    <row r="93" spans="1:17">
      <c r="C93" s="304">
        <v>1</v>
      </c>
      <c r="E93" s="304"/>
      <c r="F93" s="303"/>
    </row>
    <row r="95" spans="1:17" s="186" customFormat="1" ht="24.75" customHeight="1" outlineLevel="2">
      <c r="A95" s="228" t="s">
        <v>416</v>
      </c>
      <c r="B95" s="207" t="s">
        <v>72</v>
      </c>
      <c r="C95" s="1336" t="e">
        <f>VLOOKUP(B95,#REF!,2,1)</f>
        <v>#REF!</v>
      </c>
      <c r="D95" s="1337"/>
      <c r="E95" s="1337"/>
      <c r="F95" s="1337"/>
      <c r="G95" s="1337"/>
      <c r="H95" s="1337"/>
      <c r="I95" s="1337"/>
      <c r="J95" s="1338"/>
      <c r="K95" s="287" t="s">
        <v>413</v>
      </c>
      <c r="L95" s="279">
        <f>C98</f>
        <v>1</v>
      </c>
      <c r="N95" s="280" t="e">
        <f>VLOOKUP(B95,#REF!,2,FALSE)</f>
        <v>#REF!</v>
      </c>
      <c r="O95" s="281" t="e">
        <f>L95*N95</f>
        <v>#REF!</v>
      </c>
      <c r="Q95" s="296"/>
    </row>
    <row r="97" spans="1:17">
      <c r="C97" s="231" t="s">
        <v>48</v>
      </c>
      <c r="E97" s="231"/>
    </row>
    <row r="98" spans="1:17">
      <c r="C98" s="304">
        <v>1</v>
      </c>
      <c r="E98" s="304"/>
      <c r="F98" s="303"/>
    </row>
    <row r="100" spans="1:17" s="186" customFormat="1" ht="20.25" customHeight="1" outlineLevel="2">
      <c r="A100" s="228" t="s">
        <v>417</v>
      </c>
      <c r="B100" s="207" t="s">
        <v>73</v>
      </c>
      <c r="C100" s="1336" t="e">
        <f>VLOOKUP(B100,#REF!,2,1)</f>
        <v>#REF!</v>
      </c>
      <c r="D100" s="1337"/>
      <c r="E100" s="1337"/>
      <c r="F100" s="1337"/>
      <c r="G100" s="1337"/>
      <c r="H100" s="1337"/>
      <c r="I100" s="1337"/>
      <c r="J100" s="1338"/>
      <c r="K100" s="287" t="s">
        <v>413</v>
      </c>
      <c r="L100" s="279">
        <f>C103</f>
        <v>4</v>
      </c>
      <c r="N100" s="280" t="e">
        <f>VLOOKUP(B100,#REF!,2,FALSE)</f>
        <v>#REF!</v>
      </c>
      <c r="O100" s="281" t="e">
        <f>L100*N100</f>
        <v>#REF!</v>
      </c>
      <c r="Q100" s="296"/>
    </row>
    <row r="102" spans="1:17">
      <c r="C102" s="231" t="s">
        <v>48</v>
      </c>
      <c r="E102" s="231"/>
    </row>
    <row r="103" spans="1:17">
      <c r="C103" s="304">
        <v>4</v>
      </c>
      <c r="E103" s="304"/>
      <c r="F103" s="303"/>
    </row>
    <row r="105" spans="1:17" s="186" customFormat="1" ht="20.25" customHeight="1" outlineLevel="2">
      <c r="A105" s="228" t="s">
        <v>418</v>
      </c>
      <c r="B105" s="207" t="s">
        <v>76</v>
      </c>
      <c r="C105" s="1336" t="e">
        <f>VLOOKUP(B105,#REF!,2,1)</f>
        <v>#REF!</v>
      </c>
      <c r="D105" s="1337"/>
      <c r="E105" s="1337"/>
      <c r="F105" s="1337"/>
      <c r="G105" s="1337"/>
      <c r="H105" s="1337"/>
      <c r="I105" s="1337"/>
      <c r="J105" s="1338"/>
      <c r="K105" s="287" t="s">
        <v>419</v>
      </c>
      <c r="L105" s="279">
        <f>L108</f>
        <v>160</v>
      </c>
      <c r="N105" s="280" t="e">
        <f>VLOOKUP(B105,#REF!,2,FALSE)</f>
        <v>#REF!</v>
      </c>
      <c r="O105" s="281" t="e">
        <f>L105*N105</f>
        <v>#REF!</v>
      </c>
      <c r="Q105" s="296"/>
    </row>
    <row r="107" spans="1:17">
      <c r="C107" s="231" t="s">
        <v>48</v>
      </c>
      <c r="D107" s="245"/>
      <c r="E107" s="245" t="s">
        <v>420</v>
      </c>
    </row>
    <row r="108" spans="1:17">
      <c r="C108" s="304">
        <v>4</v>
      </c>
      <c r="D108" s="246" t="s">
        <v>133</v>
      </c>
      <c r="E108" s="273">
        <v>40</v>
      </c>
      <c r="F108" s="303"/>
      <c r="J108" s="294" t="s">
        <v>419</v>
      </c>
      <c r="K108" s="193" t="s">
        <v>374</v>
      </c>
      <c r="L108" s="299">
        <f>E108*C108</f>
        <v>160</v>
      </c>
    </row>
    <row r="110" spans="1:17" s="186" customFormat="1" ht="18" customHeight="1" outlineLevel="2">
      <c r="A110" s="228" t="s">
        <v>421</v>
      </c>
      <c r="B110" s="207" t="s">
        <v>78</v>
      </c>
      <c r="C110" s="1336" t="e">
        <f>VLOOKUP(B110,#REF!,2,1)</f>
        <v>#REF!</v>
      </c>
      <c r="D110" s="1337"/>
      <c r="E110" s="1337"/>
      <c r="F110" s="1337"/>
      <c r="G110" s="1337"/>
      <c r="H110" s="1337"/>
      <c r="I110" s="1337"/>
      <c r="J110" s="1338"/>
      <c r="K110" s="287" t="s">
        <v>422</v>
      </c>
      <c r="L110" s="279">
        <f>L120</f>
        <v>161</v>
      </c>
      <c r="N110" s="280" t="e">
        <f>VLOOKUP(B110,#REF!,2,FALSE)</f>
        <v>#REF!</v>
      </c>
      <c r="O110" s="281" t="e">
        <f>L110*N110</f>
        <v>#REF!</v>
      </c>
      <c r="Q110" s="296"/>
    </row>
    <row r="111" spans="1:17">
      <c r="C111" s="302"/>
      <c r="D111" s="302"/>
      <c r="E111" s="303" t="s">
        <v>79</v>
      </c>
      <c r="F111" s="302"/>
      <c r="G111" s="302"/>
      <c r="H111" s="302"/>
      <c r="I111" s="302"/>
      <c r="J111" s="302"/>
      <c r="K111" s="306"/>
    </row>
    <row r="112" spans="1:17" ht="12">
      <c r="C112" s="229"/>
      <c r="D112" s="230"/>
      <c r="E112" s="231"/>
      <c r="F112" s="232"/>
      <c r="G112" s="215"/>
      <c r="H112" s="210"/>
      <c r="I112" s="210"/>
      <c r="J112" s="210"/>
      <c r="K112" s="210"/>
    </row>
    <row r="113" spans="1:17" ht="12">
      <c r="C113" s="235" t="s">
        <v>404</v>
      </c>
      <c r="D113" s="230"/>
      <c r="F113" s="236"/>
      <c r="G113" s="237"/>
      <c r="H113" s="238"/>
      <c r="I113" s="238"/>
      <c r="J113" s="288"/>
      <c r="K113" s="238"/>
      <c r="L113" s="304">
        <v>13</v>
      </c>
    </row>
    <row r="114" spans="1:17" ht="12">
      <c r="C114" s="235" t="s">
        <v>405</v>
      </c>
      <c r="D114" s="230"/>
      <c r="F114" s="236"/>
      <c r="G114" s="221"/>
      <c r="H114" s="238"/>
      <c r="I114" s="238"/>
      <c r="J114" s="288"/>
      <c r="K114" s="210"/>
      <c r="L114" s="304">
        <v>15</v>
      </c>
    </row>
    <row r="115" spans="1:17" ht="12">
      <c r="C115" s="235" t="s">
        <v>406</v>
      </c>
      <c r="D115" s="230"/>
      <c r="F115" s="236"/>
      <c r="G115" s="221"/>
      <c r="H115" s="223"/>
      <c r="I115" s="238"/>
      <c r="J115" s="288"/>
      <c r="K115" s="210"/>
      <c r="L115" s="304">
        <v>28</v>
      </c>
    </row>
    <row r="116" spans="1:17" ht="12">
      <c r="C116" s="235" t="s">
        <v>407</v>
      </c>
      <c r="D116" s="230"/>
      <c r="F116" s="236"/>
      <c r="G116" s="221"/>
      <c r="H116" s="240"/>
      <c r="I116" s="238"/>
      <c r="J116" s="288"/>
      <c r="K116" s="210"/>
      <c r="L116" s="304">
        <v>28</v>
      </c>
    </row>
    <row r="117" spans="1:17" ht="12">
      <c r="C117" s="235" t="s">
        <v>408</v>
      </c>
      <c r="D117" s="230"/>
      <c r="F117" s="236"/>
      <c r="G117" s="221"/>
      <c r="H117" s="239"/>
      <c r="I117" s="238"/>
      <c r="J117" s="288"/>
      <c r="K117" s="210"/>
      <c r="L117" s="304">
        <v>28</v>
      </c>
    </row>
    <row r="118" spans="1:17" ht="12">
      <c r="C118" s="235" t="s">
        <v>409</v>
      </c>
      <c r="D118" s="230"/>
      <c r="F118" s="236"/>
      <c r="G118" s="221"/>
      <c r="H118" s="210"/>
      <c r="I118" s="238"/>
      <c r="J118" s="288"/>
      <c r="K118" s="210"/>
      <c r="L118" s="304">
        <v>32</v>
      </c>
    </row>
    <row r="119" spans="1:17" ht="12">
      <c r="C119" s="235" t="s">
        <v>410</v>
      </c>
      <c r="D119" s="230"/>
      <c r="F119" s="236"/>
      <c r="G119" s="221"/>
      <c r="H119" s="210"/>
      <c r="I119" s="238"/>
      <c r="J119" s="288"/>
      <c r="K119" s="210"/>
      <c r="L119" s="311">
        <v>17</v>
      </c>
    </row>
    <row r="120" spans="1:17" ht="12">
      <c r="C120" s="235"/>
      <c r="G120" s="221"/>
      <c r="H120" s="210"/>
      <c r="I120" s="210"/>
      <c r="J120" s="308" t="s">
        <v>382</v>
      </c>
      <c r="K120" s="309" t="s">
        <v>422</v>
      </c>
      <c r="L120" s="310">
        <f>SUM(L113:L119)</f>
        <v>161</v>
      </c>
    </row>
    <row r="122" spans="1:17" s="186" customFormat="1" ht="15.75" customHeight="1" outlineLevel="2">
      <c r="A122" s="228" t="s">
        <v>423</v>
      </c>
      <c r="B122" s="207" t="s">
        <v>81</v>
      </c>
      <c r="C122" s="1336" t="e">
        <f>VLOOKUP(B122,#REF!,2,1)</f>
        <v>#REF!</v>
      </c>
      <c r="D122" s="1337"/>
      <c r="E122" s="1337"/>
      <c r="F122" s="1337"/>
      <c r="G122" s="1337"/>
      <c r="H122" s="1337"/>
      <c r="I122" s="1337"/>
      <c r="J122" s="1338"/>
      <c r="K122" s="287" t="str">
        <f>K132</f>
        <v>UNI.</v>
      </c>
      <c r="L122" s="279" t="e">
        <f>L132</f>
        <v>#N/A</v>
      </c>
      <c r="N122" s="280" t="e">
        <f>VLOOKUP(B122,#REF!,2,FALSE)</f>
        <v>#REF!</v>
      </c>
      <c r="O122" s="281" t="e">
        <f>L122*N122</f>
        <v>#N/A</v>
      </c>
      <c r="Q122" s="296"/>
    </row>
    <row r="123" spans="1:17" s="186" customFormat="1" ht="12.75" customHeight="1" outlineLevel="2">
      <c r="A123" s="300"/>
      <c r="B123" s="301"/>
      <c r="C123" s="302"/>
      <c r="D123" s="302"/>
      <c r="E123" s="303" t="s">
        <v>79</v>
      </c>
      <c r="F123" s="302"/>
      <c r="G123" s="302"/>
      <c r="H123" s="302"/>
      <c r="I123" s="302"/>
      <c r="J123" s="302"/>
      <c r="K123" s="306"/>
      <c r="L123" s="307"/>
      <c r="N123" s="280"/>
      <c r="O123" s="281"/>
      <c r="Q123" s="296"/>
    </row>
    <row r="124" spans="1:17" s="187" customFormat="1" ht="15" customHeight="1" outlineLevel="2">
      <c r="A124" s="208"/>
      <c r="B124" s="209"/>
      <c r="C124" s="229"/>
      <c r="D124" s="230"/>
      <c r="E124" s="231" t="s">
        <v>424</v>
      </c>
      <c r="F124" s="232" t="s">
        <v>41</v>
      </c>
      <c r="G124" s="215" t="s">
        <v>82</v>
      </c>
      <c r="H124" s="210"/>
      <c r="I124" s="210"/>
      <c r="J124" s="210"/>
      <c r="K124" s="210"/>
      <c r="L124" s="282"/>
      <c r="Q124" s="296"/>
    </row>
    <row r="125" spans="1:17" s="187" customFormat="1" ht="15" customHeight="1" outlineLevel="2">
      <c r="A125" s="233"/>
      <c r="B125" s="234"/>
      <c r="C125" s="235" t="s">
        <v>404</v>
      </c>
      <c r="D125" s="230"/>
      <c r="E125" s="304">
        <v>13</v>
      </c>
      <c r="F125" s="236" t="s">
        <v>41</v>
      </c>
      <c r="G125" s="273">
        <v>2</v>
      </c>
      <c r="H125" s="238"/>
      <c r="K125" s="240" t="s">
        <v>374</v>
      </c>
      <c r="L125" s="288" t="e">
        <f t="shared" ref="L125:L131" si="2">#N/A</f>
        <v>#N/A</v>
      </c>
      <c r="Q125" s="296"/>
    </row>
    <row r="126" spans="1:17" s="187" customFormat="1" ht="15" customHeight="1" outlineLevel="2">
      <c r="A126" s="208"/>
      <c r="B126" s="239"/>
      <c r="C126" s="235" t="s">
        <v>405</v>
      </c>
      <c r="D126" s="230"/>
      <c r="E126" s="304">
        <v>15</v>
      </c>
      <c r="F126" s="236" t="s">
        <v>41</v>
      </c>
      <c r="G126" s="305">
        <v>2</v>
      </c>
      <c r="H126" s="238"/>
      <c r="K126" s="240" t="s">
        <v>374</v>
      </c>
      <c r="L126" s="288" t="e">
        <f t="shared" si="2"/>
        <v>#N/A</v>
      </c>
      <c r="Q126" s="296"/>
    </row>
    <row r="127" spans="1:17" s="187" customFormat="1" ht="15" customHeight="1" outlineLevel="2">
      <c r="A127" s="208"/>
      <c r="B127" s="223"/>
      <c r="C127" s="235" t="s">
        <v>406</v>
      </c>
      <c r="D127" s="230"/>
      <c r="E127" s="304">
        <v>28</v>
      </c>
      <c r="F127" s="236" t="s">
        <v>41</v>
      </c>
      <c r="G127" s="305">
        <v>2</v>
      </c>
      <c r="H127" s="223"/>
      <c r="K127" s="240" t="s">
        <v>374</v>
      </c>
      <c r="L127" s="288" t="e">
        <f t="shared" si="2"/>
        <v>#N/A</v>
      </c>
      <c r="Q127" s="296"/>
    </row>
    <row r="128" spans="1:17" s="187" customFormat="1" ht="15" customHeight="1" outlineLevel="2">
      <c r="A128" s="208"/>
      <c r="B128" s="234"/>
      <c r="C128" s="235" t="s">
        <v>407</v>
      </c>
      <c r="D128" s="230"/>
      <c r="E128" s="304">
        <v>28</v>
      </c>
      <c r="F128" s="236" t="s">
        <v>41</v>
      </c>
      <c r="G128" s="305">
        <v>2</v>
      </c>
      <c r="H128" s="240"/>
      <c r="K128" s="240" t="s">
        <v>374</v>
      </c>
      <c r="L128" s="288" t="e">
        <f t="shared" si="2"/>
        <v>#N/A</v>
      </c>
      <c r="Q128" s="296"/>
    </row>
    <row r="129" spans="1:17" s="187" customFormat="1" ht="15" customHeight="1" outlineLevel="2">
      <c r="A129" s="208"/>
      <c r="B129" s="239"/>
      <c r="C129" s="235" t="s">
        <v>408</v>
      </c>
      <c r="D129" s="230"/>
      <c r="E129" s="304">
        <v>28</v>
      </c>
      <c r="F129" s="236" t="s">
        <v>41</v>
      </c>
      <c r="G129" s="305">
        <v>2</v>
      </c>
      <c r="H129" s="239"/>
      <c r="K129" s="240" t="s">
        <v>374</v>
      </c>
      <c r="L129" s="288" t="e">
        <f t="shared" si="2"/>
        <v>#N/A</v>
      </c>
      <c r="Q129" s="296"/>
    </row>
    <row r="130" spans="1:17" s="187" customFormat="1" ht="15" customHeight="1" outlineLevel="2">
      <c r="A130" s="208"/>
      <c r="B130" s="209"/>
      <c r="C130" s="235" t="s">
        <v>409</v>
      </c>
      <c r="D130" s="230"/>
      <c r="E130" s="304">
        <v>32</v>
      </c>
      <c r="F130" s="236" t="s">
        <v>41</v>
      </c>
      <c r="G130" s="305">
        <v>2</v>
      </c>
      <c r="H130" s="210"/>
      <c r="K130" s="240" t="s">
        <v>374</v>
      </c>
      <c r="L130" s="288" t="e">
        <f t="shared" si="2"/>
        <v>#N/A</v>
      </c>
      <c r="Q130" s="296"/>
    </row>
    <row r="131" spans="1:17" s="187" customFormat="1" ht="15" customHeight="1" outlineLevel="2">
      <c r="A131" s="241"/>
      <c r="B131" s="209"/>
      <c r="C131" s="235" t="s">
        <v>410</v>
      </c>
      <c r="D131" s="230"/>
      <c r="E131" s="304">
        <v>17</v>
      </c>
      <c r="F131" s="236" t="s">
        <v>41</v>
      </c>
      <c r="G131" s="305">
        <v>2</v>
      </c>
      <c r="H131" s="210"/>
      <c r="K131" s="240" t="s">
        <v>374</v>
      </c>
      <c r="L131" s="290" t="e">
        <f t="shared" si="2"/>
        <v>#N/A</v>
      </c>
      <c r="Q131" s="296"/>
    </row>
    <row r="132" spans="1:17" s="187" customFormat="1" ht="15" customHeight="1" outlineLevel="2">
      <c r="A132" s="241"/>
      <c r="B132" s="209"/>
      <c r="C132" s="235"/>
      <c r="D132" s="230"/>
      <c r="E132" s="219"/>
      <c r="F132" s="236"/>
      <c r="G132" s="221"/>
      <c r="I132" s="210"/>
      <c r="J132" s="308" t="s">
        <v>382</v>
      </c>
      <c r="K132" s="210" t="s">
        <v>422</v>
      </c>
      <c r="L132" s="310" t="e">
        <f>SUM(L125:L131)</f>
        <v>#N/A</v>
      </c>
      <c r="Q132" s="296"/>
    </row>
    <row r="134" spans="1:17" s="189" customFormat="1" ht="15" customHeight="1">
      <c r="A134" s="205">
        <v>2</v>
      </c>
      <c r="B134" s="204" t="s">
        <v>425</v>
      </c>
      <c r="C134" s="205"/>
      <c r="D134" s="205"/>
      <c r="E134" s="205"/>
      <c r="F134" s="205"/>
      <c r="G134" s="205"/>
      <c r="H134" s="205"/>
      <c r="I134" s="205"/>
      <c r="J134" s="205"/>
      <c r="K134" s="205"/>
      <c r="L134" s="204"/>
      <c r="Q134" s="296"/>
    </row>
    <row r="135" spans="1:17" s="186" customFormat="1" ht="37.5" customHeight="1" outlineLevel="2">
      <c r="A135" s="312" t="s">
        <v>426</v>
      </c>
      <c r="B135" s="313" t="s">
        <v>104</v>
      </c>
      <c r="C135" s="1341" t="e">
        <f>VLOOKUP(B135,#REF!,2,1)</f>
        <v>#REF!</v>
      </c>
      <c r="D135" s="1342"/>
      <c r="E135" s="1342"/>
      <c r="F135" s="1342"/>
      <c r="G135" s="1342"/>
      <c r="H135" s="1342"/>
      <c r="I135" s="1342"/>
      <c r="J135" s="1343"/>
      <c r="K135" s="328" t="str">
        <f>K122</f>
        <v>UNI.</v>
      </c>
      <c r="L135" s="329">
        <f>L138</f>
        <v>504</v>
      </c>
      <c r="N135" s="280" t="e">
        <f>VLOOKUP(B135,#REF!,2,FALSE)</f>
        <v>#REF!</v>
      </c>
      <c r="O135" s="281" t="e">
        <f>L135*N135</f>
        <v>#REF!</v>
      </c>
      <c r="Q135" s="296"/>
    </row>
    <row r="137" spans="1:17">
      <c r="C137" s="314" t="s">
        <v>105</v>
      </c>
      <c r="D137" s="314"/>
      <c r="E137" s="314" t="s">
        <v>106</v>
      </c>
      <c r="F137" s="314"/>
      <c r="G137" s="314"/>
      <c r="H137" s="314" t="s">
        <v>427</v>
      </c>
    </row>
    <row r="138" spans="1:17">
      <c r="C138" s="269">
        <v>9</v>
      </c>
      <c r="D138" s="269" t="s">
        <v>398</v>
      </c>
      <c r="E138" s="269">
        <v>7</v>
      </c>
      <c r="F138" s="269" t="s">
        <v>398</v>
      </c>
      <c r="G138" s="269"/>
      <c r="H138" s="269">
        <v>8</v>
      </c>
      <c r="K138" s="193" t="s">
        <v>43</v>
      </c>
      <c r="L138" s="299">
        <f>H138*E138*C138</f>
        <v>504</v>
      </c>
    </row>
    <row r="140" spans="1:17" s="186" customFormat="1" ht="30" customHeight="1" outlineLevel="2">
      <c r="A140" s="228" t="s">
        <v>428</v>
      </c>
      <c r="B140" s="207" t="s">
        <v>107</v>
      </c>
      <c r="C140" s="1336" t="e">
        <f>VLOOKUP(B140,#REF!,2,1)</f>
        <v>#REF!</v>
      </c>
      <c r="D140" s="1337"/>
      <c r="E140" s="1337"/>
      <c r="F140" s="1337"/>
      <c r="G140" s="1337"/>
      <c r="H140" s="1337"/>
      <c r="I140" s="1337"/>
      <c r="J140" s="1338"/>
      <c r="K140" s="287" t="s">
        <v>422</v>
      </c>
      <c r="L140" s="279">
        <f>L143</f>
        <v>143.44</v>
      </c>
      <c r="N140" s="280" t="e">
        <f>VLOOKUP(B140,#REF!,2,FALSE)</f>
        <v>#REF!</v>
      </c>
      <c r="O140" s="281" t="e">
        <f>L140*N140</f>
        <v>#REF!</v>
      </c>
      <c r="Q140" s="296"/>
    </row>
    <row r="142" spans="1:17">
      <c r="C142" s="314" t="s">
        <v>108</v>
      </c>
      <c r="D142" s="314"/>
      <c r="E142" s="314" t="s">
        <v>429</v>
      </c>
      <c r="K142" s="193"/>
      <c r="L142" s="314"/>
    </row>
    <row r="143" spans="1:17">
      <c r="C143" s="315">
        <v>3586</v>
      </c>
      <c r="D143" s="269" t="s">
        <v>430</v>
      </c>
      <c r="E143" s="269">
        <v>25</v>
      </c>
      <c r="K143" s="193" t="s">
        <v>43</v>
      </c>
      <c r="L143" s="299">
        <f>C143/E143</f>
        <v>143.44</v>
      </c>
    </row>
    <row r="145" spans="1:17" s="186" customFormat="1" ht="22.5" customHeight="1" outlineLevel="2">
      <c r="A145" s="228" t="s">
        <v>431</v>
      </c>
      <c r="B145" s="207" t="s">
        <v>111</v>
      </c>
      <c r="C145" s="1336" t="e">
        <f>VLOOKUP(B145,#REF!,2,1)</f>
        <v>#REF!</v>
      </c>
      <c r="D145" s="1337"/>
      <c r="E145" s="1337"/>
      <c r="F145" s="1337"/>
      <c r="G145" s="1337"/>
      <c r="H145" s="1337"/>
      <c r="I145" s="1337"/>
      <c r="J145" s="1338"/>
      <c r="K145" s="287" t="str">
        <f>K150</f>
        <v>M2</v>
      </c>
      <c r="L145" s="279">
        <f>L150</f>
        <v>7356</v>
      </c>
      <c r="N145" s="280" t="e">
        <f>VLOOKUP(B145,#REF!,2,FALSE)</f>
        <v>#REF!</v>
      </c>
      <c r="O145" s="281" t="e">
        <f>L145*N145</f>
        <v>#REF!</v>
      </c>
      <c r="Q145" s="296"/>
    </row>
    <row r="147" spans="1:17">
      <c r="C147" s="316" t="s">
        <v>108</v>
      </c>
      <c r="D147" s="317" t="s">
        <v>133</v>
      </c>
      <c r="E147" s="314" t="s">
        <v>112</v>
      </c>
      <c r="F147" s="317" t="s">
        <v>133</v>
      </c>
      <c r="G147" s="316" t="s">
        <v>113</v>
      </c>
    </row>
    <row r="148" spans="1:17">
      <c r="C148" s="315">
        <v>3586</v>
      </c>
      <c r="D148" s="269" t="s">
        <v>133</v>
      </c>
      <c r="E148" s="269">
        <v>2</v>
      </c>
      <c r="F148" s="246" t="s">
        <v>133</v>
      </c>
      <c r="G148" s="273">
        <v>1</v>
      </c>
      <c r="K148" s="193" t="s">
        <v>43</v>
      </c>
      <c r="L148" s="299">
        <f>C148*E148*G148</f>
        <v>7172</v>
      </c>
    </row>
    <row r="149" spans="1:17">
      <c r="C149" s="315">
        <v>92</v>
      </c>
      <c r="D149" s="269" t="s">
        <v>133</v>
      </c>
      <c r="E149" s="269">
        <v>2</v>
      </c>
      <c r="F149" s="246" t="s">
        <v>133</v>
      </c>
      <c r="G149" s="273">
        <v>1</v>
      </c>
      <c r="H149" s="318" t="s">
        <v>432</v>
      </c>
      <c r="K149" s="193" t="s">
        <v>43</v>
      </c>
      <c r="L149" s="330">
        <f>C149*E149*G149</f>
        <v>184</v>
      </c>
    </row>
    <row r="150" spans="1:17" ht="12">
      <c r="I150" s="210"/>
      <c r="J150" s="308" t="s">
        <v>382</v>
      </c>
      <c r="K150" s="210" t="s">
        <v>383</v>
      </c>
      <c r="L150" s="310">
        <f>SUM(L148:L149)</f>
        <v>7356</v>
      </c>
    </row>
    <row r="151" spans="1:17" s="186" customFormat="1" ht="22.5" customHeight="1" outlineLevel="2">
      <c r="A151" s="228" t="s">
        <v>433</v>
      </c>
      <c r="B151" s="207" t="s">
        <v>117</v>
      </c>
      <c r="C151" s="1336" t="e">
        <f>VLOOKUP(B151,#REF!,2,1)</f>
        <v>#REF!</v>
      </c>
      <c r="D151" s="1337"/>
      <c r="E151" s="1337"/>
      <c r="F151" s="1337"/>
      <c r="G151" s="1337"/>
      <c r="H151" s="1337"/>
      <c r="I151" s="1337"/>
      <c r="J151" s="1338"/>
      <c r="K151" s="287" t="str">
        <f>K154</f>
        <v>=</v>
      </c>
      <c r="L151" s="279">
        <f>L154</f>
        <v>164</v>
      </c>
      <c r="N151" s="280" t="e">
        <f>VLOOKUP(B151,#REF!,2,FALSE)</f>
        <v>#REF!</v>
      </c>
      <c r="O151" s="281" t="e">
        <f>L151*N151</f>
        <v>#REF!</v>
      </c>
      <c r="Q151" s="296"/>
    </row>
    <row r="153" spans="1:17">
      <c r="C153" s="316" t="s">
        <v>434</v>
      </c>
      <c r="D153" s="317" t="s">
        <v>133</v>
      </c>
      <c r="E153" s="314" t="s">
        <v>435</v>
      </c>
      <c r="F153" s="317" t="s">
        <v>133</v>
      </c>
      <c r="G153" s="319" t="s">
        <v>196</v>
      </c>
    </row>
    <row r="154" spans="1:17" s="190" customFormat="1">
      <c r="A154" s="320"/>
      <c r="B154" s="321"/>
      <c r="C154" s="299">
        <v>164</v>
      </c>
      <c r="D154" s="299" t="s">
        <v>41</v>
      </c>
      <c r="E154" s="299">
        <v>1</v>
      </c>
      <c r="F154" s="299" t="s">
        <v>41</v>
      </c>
      <c r="G154" s="299">
        <v>1</v>
      </c>
      <c r="H154" s="299"/>
      <c r="I154" s="299"/>
      <c r="J154" s="299"/>
      <c r="K154" s="299" t="s">
        <v>43</v>
      </c>
      <c r="L154" s="299">
        <f>C154*E154*G154</f>
        <v>164</v>
      </c>
      <c r="M154" s="295"/>
    </row>
    <row r="156" spans="1:17" s="186" customFormat="1" ht="18" customHeight="1" outlineLevel="2">
      <c r="A156" s="228" t="s">
        <v>436</v>
      </c>
      <c r="B156" s="207" t="s">
        <v>132</v>
      </c>
      <c r="C156" s="1336" t="e">
        <f>VLOOKUP(B156,#REF!,2,1)</f>
        <v>#REF!</v>
      </c>
      <c r="D156" s="1337"/>
      <c r="E156" s="1337"/>
      <c r="F156" s="1337"/>
      <c r="G156" s="1337"/>
      <c r="H156" s="1337"/>
      <c r="I156" s="1337"/>
      <c r="J156" s="1338"/>
      <c r="K156" s="287" t="s">
        <v>437</v>
      </c>
      <c r="L156" s="279" t="e">
        <f>L164+L174+L187+ROUND(2,L164+L174+L187)</f>
        <v>#N/A</v>
      </c>
      <c r="N156" s="280" t="e">
        <f>VLOOKUP(B156,#REF!,2,FALSE)</f>
        <v>#REF!</v>
      </c>
      <c r="O156" s="281" t="e">
        <f>L156*N156</f>
        <v>#N/A</v>
      </c>
      <c r="Q156" s="296"/>
    </row>
    <row r="158" spans="1:17">
      <c r="C158" s="316" t="s">
        <v>434</v>
      </c>
      <c r="D158" s="314" t="s">
        <v>133</v>
      </c>
      <c r="E158" s="314" t="s">
        <v>438</v>
      </c>
      <c r="F158" s="314" t="s">
        <v>133</v>
      </c>
      <c r="G158" s="319" t="s">
        <v>439</v>
      </c>
      <c r="I158" s="314" t="s">
        <v>41</v>
      </c>
      <c r="J158" s="314" t="s">
        <v>196</v>
      </c>
    </row>
    <row r="159" spans="1:17" s="190" customFormat="1">
      <c r="A159" s="320"/>
      <c r="B159" s="305" t="s">
        <v>440</v>
      </c>
      <c r="C159" s="294">
        <v>42</v>
      </c>
      <c r="D159" s="299" t="s">
        <v>41</v>
      </c>
      <c r="E159" s="299">
        <v>1.2</v>
      </c>
      <c r="F159" s="299" t="s">
        <v>41</v>
      </c>
      <c r="G159" s="299">
        <v>1.2</v>
      </c>
      <c r="H159" s="299"/>
      <c r="I159" s="299" t="s">
        <v>41</v>
      </c>
      <c r="J159" s="299">
        <v>1.5</v>
      </c>
      <c r="K159" s="331" t="s">
        <v>43</v>
      </c>
      <c r="L159" s="295">
        <f>C159*E159*G159*J159</f>
        <v>90.72</v>
      </c>
      <c r="M159" s="295"/>
    </row>
    <row r="160" spans="1:17">
      <c r="B160" s="192" t="s">
        <v>441</v>
      </c>
      <c r="C160" s="294">
        <v>8</v>
      </c>
      <c r="D160" s="299" t="s">
        <v>41</v>
      </c>
      <c r="E160" s="299">
        <v>2</v>
      </c>
      <c r="F160" s="299" t="s">
        <v>41</v>
      </c>
      <c r="G160" s="299">
        <v>2</v>
      </c>
      <c r="I160" s="299" t="s">
        <v>41</v>
      </c>
      <c r="J160" s="299">
        <v>1.5</v>
      </c>
      <c r="K160" s="331" t="s">
        <v>43</v>
      </c>
      <c r="L160" s="295">
        <f>C160*E160*G160*J160</f>
        <v>48</v>
      </c>
    </row>
    <row r="161" spans="2:13">
      <c r="B161" s="192" t="s">
        <v>442</v>
      </c>
      <c r="C161" s="294">
        <v>25</v>
      </c>
      <c r="D161" s="299" t="s">
        <v>41</v>
      </c>
      <c r="E161" s="299">
        <v>2.5</v>
      </c>
      <c r="F161" s="299" t="s">
        <v>41</v>
      </c>
      <c r="G161" s="299">
        <v>2.5</v>
      </c>
      <c r="I161" s="299" t="s">
        <v>41</v>
      </c>
      <c r="J161" s="299">
        <v>2.5</v>
      </c>
      <c r="K161" s="331" t="s">
        <v>43</v>
      </c>
      <c r="L161" s="295">
        <f>C161*E161*G161*J161</f>
        <v>390.625</v>
      </c>
    </row>
    <row r="162" spans="2:13">
      <c r="B162" s="192" t="s">
        <v>443</v>
      </c>
      <c r="C162" s="294">
        <v>3</v>
      </c>
      <c r="D162" s="299" t="s">
        <v>41</v>
      </c>
      <c r="E162" s="299">
        <v>3</v>
      </c>
      <c r="F162" s="299" t="s">
        <v>41</v>
      </c>
      <c r="G162" s="299">
        <v>3</v>
      </c>
      <c r="I162" s="299" t="s">
        <v>41</v>
      </c>
      <c r="J162" s="299">
        <v>2.5</v>
      </c>
      <c r="K162" s="331" t="s">
        <v>43</v>
      </c>
      <c r="L162" s="295">
        <f>C162*E162*G162*J162</f>
        <v>67.5</v>
      </c>
    </row>
    <row r="163" spans="2:13">
      <c r="B163" s="318" t="s">
        <v>444</v>
      </c>
      <c r="C163" s="294">
        <v>167</v>
      </c>
      <c r="D163" s="299" t="s">
        <v>41</v>
      </c>
      <c r="E163" s="299">
        <v>1</v>
      </c>
      <c r="F163" s="299" t="s">
        <v>41</v>
      </c>
      <c r="G163" s="299">
        <v>1</v>
      </c>
      <c r="I163" s="299" t="s">
        <v>41</v>
      </c>
      <c r="J163" s="299">
        <v>1.2</v>
      </c>
      <c r="K163" s="331" t="s">
        <v>43</v>
      </c>
      <c r="L163" s="332">
        <f>C163*E163*G163*J163</f>
        <v>200.4</v>
      </c>
    </row>
    <row r="164" spans="2:13">
      <c r="K164" s="333" t="s">
        <v>445</v>
      </c>
      <c r="L164" s="334">
        <f>SUM(L159:L163)</f>
        <v>797.245</v>
      </c>
    </row>
    <row r="165" spans="2:13">
      <c r="K165" s="335"/>
      <c r="L165" s="336"/>
    </row>
    <row r="166" spans="2:13">
      <c r="C166" s="316" t="s">
        <v>51</v>
      </c>
      <c r="D166" s="314" t="s">
        <v>133</v>
      </c>
      <c r="E166" s="314" t="s">
        <v>435</v>
      </c>
      <c r="F166" s="314" t="s">
        <v>133</v>
      </c>
      <c r="G166" s="319" t="s">
        <v>196</v>
      </c>
    </row>
    <row r="167" spans="2:13">
      <c r="B167" s="192" t="s">
        <v>446</v>
      </c>
      <c r="C167" s="299">
        <v>1217</v>
      </c>
      <c r="D167" s="299" t="s">
        <v>41</v>
      </c>
      <c r="E167" s="299">
        <v>1</v>
      </c>
      <c r="G167" s="299">
        <v>1.5</v>
      </c>
      <c r="I167" s="299" t="s">
        <v>41</v>
      </c>
      <c r="K167" s="331" t="s">
        <v>43</v>
      </c>
      <c r="L167" s="337">
        <f>C167*E167*G167</f>
        <v>1825.5</v>
      </c>
    </row>
    <row r="168" spans="2:13">
      <c r="B168" s="192" t="s">
        <v>447</v>
      </c>
      <c r="C168" s="299">
        <v>656</v>
      </c>
      <c r="D168" s="299" t="s">
        <v>41</v>
      </c>
      <c r="E168" s="299">
        <v>1</v>
      </c>
      <c r="G168" s="299">
        <v>1</v>
      </c>
      <c r="I168" s="299" t="s">
        <v>41</v>
      </c>
      <c r="K168" s="331" t="s">
        <v>43</v>
      </c>
      <c r="L168" s="337" t="e">
        <f t="shared" ref="L168:L173" si="3">#N/A</f>
        <v>#N/A</v>
      </c>
    </row>
    <row r="169" spans="2:13">
      <c r="B169" s="192" t="s">
        <v>448</v>
      </c>
      <c r="C169" s="299">
        <v>720</v>
      </c>
      <c r="D169" s="299" t="s">
        <v>41</v>
      </c>
      <c r="E169" s="299">
        <v>1.6</v>
      </c>
      <c r="G169" s="299">
        <v>1.5</v>
      </c>
      <c r="I169" s="299" t="s">
        <v>41</v>
      </c>
      <c r="K169" s="331" t="s">
        <v>43</v>
      </c>
      <c r="L169" s="337" t="e">
        <f t="shared" si="3"/>
        <v>#N/A</v>
      </c>
    </row>
    <row r="170" spans="2:13">
      <c r="B170" s="192" t="s">
        <v>449</v>
      </c>
      <c r="C170" s="299">
        <v>355</v>
      </c>
      <c r="D170" s="299" t="s">
        <v>41</v>
      </c>
      <c r="E170" s="299">
        <v>1.8</v>
      </c>
      <c r="G170" s="299">
        <v>1.5</v>
      </c>
      <c r="I170" s="299" t="s">
        <v>41</v>
      </c>
      <c r="K170" s="331" t="s">
        <v>43</v>
      </c>
      <c r="L170" s="337" t="e">
        <f t="shared" si="3"/>
        <v>#N/A</v>
      </c>
    </row>
    <row r="171" spans="2:13">
      <c r="B171" s="192" t="s">
        <v>450</v>
      </c>
      <c r="C171" s="299">
        <v>395</v>
      </c>
      <c r="D171" s="299" t="s">
        <v>41</v>
      </c>
      <c r="E171" s="299">
        <v>2</v>
      </c>
      <c r="G171" s="299">
        <v>1.5</v>
      </c>
      <c r="I171" s="299" t="s">
        <v>41</v>
      </c>
      <c r="K171" s="331" t="s">
        <v>43</v>
      </c>
      <c r="L171" s="337" t="e">
        <f t="shared" si="3"/>
        <v>#N/A</v>
      </c>
    </row>
    <row r="172" spans="2:13">
      <c r="B172" s="192" t="s">
        <v>451</v>
      </c>
      <c r="C172" s="299">
        <v>243</v>
      </c>
      <c r="E172" s="299">
        <v>2</v>
      </c>
      <c r="G172" s="299">
        <v>1</v>
      </c>
      <c r="K172" s="331" t="s">
        <v>43</v>
      </c>
      <c r="L172" s="337" t="e">
        <f t="shared" si="3"/>
        <v>#N/A</v>
      </c>
    </row>
    <row r="173" spans="2:13">
      <c r="B173" s="193" t="s">
        <v>452</v>
      </c>
      <c r="C173" s="299">
        <v>92</v>
      </c>
      <c r="E173" s="299">
        <v>2.5</v>
      </c>
      <c r="G173" s="299">
        <v>2.5</v>
      </c>
      <c r="K173" s="331" t="s">
        <v>43</v>
      </c>
      <c r="L173" s="338" t="e">
        <f t="shared" si="3"/>
        <v>#N/A</v>
      </c>
    </row>
    <row r="174" spans="2:13">
      <c r="K174" s="333" t="s">
        <v>453</v>
      </c>
      <c r="L174" s="339" t="e">
        <f>SUM(L167:L173)</f>
        <v>#N/A</v>
      </c>
    </row>
    <row r="175" spans="2:13">
      <c r="K175" s="331"/>
    </row>
    <row r="176" spans="2:13">
      <c r="B176" s="322" t="s">
        <v>454</v>
      </c>
      <c r="C176" s="323">
        <v>42</v>
      </c>
      <c r="E176" s="322" t="s">
        <v>455</v>
      </c>
      <c r="K176" s="326" t="s">
        <v>43</v>
      </c>
      <c r="L176" s="340">
        <f>C176*M176*-1</f>
        <v>-161.28</v>
      </c>
      <c r="M176" s="195">
        <v>3.84</v>
      </c>
    </row>
    <row r="177" spans="1:17">
      <c r="B177" s="322" t="s">
        <v>456</v>
      </c>
      <c r="C177" s="323">
        <v>8</v>
      </c>
      <c r="E177" s="322" t="s">
        <v>457</v>
      </c>
      <c r="K177" s="326" t="s">
        <v>43</v>
      </c>
      <c r="L177" s="340">
        <f>C177*M177*-1</f>
        <v>-38.880000000000003</v>
      </c>
      <c r="M177" s="195">
        <v>4.8600000000000003</v>
      </c>
    </row>
    <row r="178" spans="1:17">
      <c r="B178" s="322" t="s">
        <v>458</v>
      </c>
      <c r="C178" s="323">
        <v>25</v>
      </c>
      <c r="E178" s="322" t="s">
        <v>459</v>
      </c>
      <c r="K178" s="326" t="s">
        <v>43</v>
      </c>
      <c r="L178" s="340">
        <f>C178*M178*-1</f>
        <v>-135.375</v>
      </c>
      <c r="M178" s="195">
        <v>5.415</v>
      </c>
    </row>
    <row r="179" spans="1:17">
      <c r="B179" s="322" t="s">
        <v>460</v>
      </c>
      <c r="C179" s="323">
        <v>167</v>
      </c>
      <c r="E179" s="322" t="s">
        <v>461</v>
      </c>
      <c r="K179" s="326" t="s">
        <v>43</v>
      </c>
      <c r="L179" s="340">
        <f>C179*M179*-1</f>
        <v>-45.09</v>
      </c>
      <c r="M179" s="195">
        <v>0.27</v>
      </c>
    </row>
    <row r="180" spans="1:17">
      <c r="B180" s="322" t="s">
        <v>462</v>
      </c>
      <c r="C180" s="323">
        <v>1217</v>
      </c>
      <c r="E180" s="322">
        <v>0.19625000000000001</v>
      </c>
      <c r="G180" s="324" t="s">
        <v>135</v>
      </c>
      <c r="H180" s="325"/>
      <c r="K180" s="326" t="s">
        <v>43</v>
      </c>
      <c r="L180" s="340">
        <f>C180*E180*-1</f>
        <v>-238.83625000000001</v>
      </c>
    </row>
    <row r="181" spans="1:17">
      <c r="B181" s="322" t="s">
        <v>447</v>
      </c>
      <c r="C181" s="323">
        <v>656</v>
      </c>
      <c r="E181" s="322">
        <v>0.19625000000000001</v>
      </c>
      <c r="G181" s="324" t="s">
        <v>135</v>
      </c>
      <c r="H181" s="325"/>
      <c r="K181" s="326" t="s">
        <v>43</v>
      </c>
      <c r="L181" s="340">
        <v>-185.39</v>
      </c>
    </row>
    <row r="182" spans="1:17">
      <c r="B182" s="322" t="s">
        <v>463</v>
      </c>
      <c r="C182" s="323">
        <v>720</v>
      </c>
      <c r="E182" s="322">
        <v>0.28260000000000002</v>
      </c>
      <c r="G182" s="324" t="s">
        <v>135</v>
      </c>
      <c r="H182" s="325"/>
      <c r="K182" s="326" t="s">
        <v>43</v>
      </c>
      <c r="L182" s="340">
        <v>-361.73</v>
      </c>
    </row>
    <row r="183" spans="1:17">
      <c r="B183" s="322" t="s">
        <v>464</v>
      </c>
      <c r="C183" s="323">
        <v>355</v>
      </c>
      <c r="E183" s="322">
        <v>0.50239999999999996</v>
      </c>
      <c r="G183" s="324" t="s">
        <v>135</v>
      </c>
      <c r="H183" s="325"/>
      <c r="K183" s="326" t="s">
        <v>43</v>
      </c>
      <c r="L183" s="340">
        <v>-278.68</v>
      </c>
    </row>
    <row r="184" spans="1:17">
      <c r="B184" s="322" t="s">
        <v>465</v>
      </c>
      <c r="C184" s="323">
        <v>395</v>
      </c>
      <c r="E184" s="322">
        <v>0.78500000000000003</v>
      </c>
      <c r="G184" s="324" t="s">
        <v>135</v>
      </c>
      <c r="H184" s="325"/>
      <c r="K184" s="326" t="s">
        <v>43</v>
      </c>
      <c r="L184" s="340">
        <v>-395</v>
      </c>
    </row>
    <row r="185" spans="1:17">
      <c r="B185" s="322" t="s">
        <v>451</v>
      </c>
      <c r="C185" s="323">
        <v>243</v>
      </c>
      <c r="E185" s="323">
        <f>1*1</f>
        <v>1</v>
      </c>
      <c r="G185" s="324" t="s">
        <v>41</v>
      </c>
      <c r="H185" s="325">
        <v>1.5</v>
      </c>
      <c r="K185" s="326" t="s">
        <v>43</v>
      </c>
      <c r="L185" s="340">
        <f>C185*E185*-1*H185</f>
        <v>-364.5</v>
      </c>
    </row>
    <row r="186" spans="1:17">
      <c r="B186" s="326" t="s">
        <v>452</v>
      </c>
      <c r="C186" s="323">
        <v>92</v>
      </c>
      <c r="E186" s="323">
        <f>1*1</f>
        <v>1</v>
      </c>
      <c r="G186" s="324" t="s">
        <v>41</v>
      </c>
      <c r="H186" s="325">
        <v>1.5</v>
      </c>
      <c r="K186" s="326" t="s">
        <v>43</v>
      </c>
      <c r="L186" s="341">
        <f>C186*E186*-1*H186</f>
        <v>-138</v>
      </c>
    </row>
    <row r="187" spans="1:17">
      <c r="B187" s="326"/>
      <c r="C187" s="299"/>
      <c r="E187" s="322"/>
      <c r="K187" s="342" t="s">
        <v>466</v>
      </c>
      <c r="L187" s="343">
        <f>SUM(L176:L186)</f>
        <v>-2342.7612500000005</v>
      </c>
    </row>
    <row r="189" spans="1:17" s="186" customFormat="1" ht="36.75" customHeight="1" outlineLevel="2">
      <c r="A189" s="228" t="s">
        <v>467</v>
      </c>
      <c r="B189" s="207" t="s">
        <v>120</v>
      </c>
      <c r="C189" s="1336" t="e">
        <f>VLOOKUP(B189,#REF!,2,1)</f>
        <v>#REF!</v>
      </c>
      <c r="D189" s="1337"/>
      <c r="E189" s="1337"/>
      <c r="F189" s="1337"/>
      <c r="G189" s="1337"/>
      <c r="H189" s="1337"/>
      <c r="I189" s="1337"/>
      <c r="J189" s="1338"/>
      <c r="K189" s="287" t="s">
        <v>437</v>
      </c>
      <c r="L189" s="279">
        <f>L206</f>
        <v>8021.7300000000005</v>
      </c>
      <c r="N189" s="280" t="e">
        <f>VLOOKUP(B189,#REF!,2,FALSE)</f>
        <v>#REF!</v>
      </c>
      <c r="O189" s="281" t="e">
        <f>L189*N189</f>
        <v>#REF!</v>
      </c>
      <c r="Q189" s="296"/>
    </row>
    <row r="191" spans="1:17">
      <c r="C191" s="316" t="s">
        <v>51</v>
      </c>
      <c r="D191" s="314" t="s">
        <v>133</v>
      </c>
      <c r="E191" s="314" t="s">
        <v>435</v>
      </c>
      <c r="F191" s="314" t="s">
        <v>133</v>
      </c>
      <c r="G191" s="319" t="s">
        <v>196</v>
      </c>
    </row>
    <row r="192" spans="1:17">
      <c r="B192" s="318" t="s">
        <v>446</v>
      </c>
      <c r="C192" s="299">
        <v>1217</v>
      </c>
      <c r="D192" s="299" t="s">
        <v>41</v>
      </c>
      <c r="E192" s="327">
        <v>1</v>
      </c>
      <c r="F192" s="299" t="s">
        <v>41</v>
      </c>
      <c r="G192" s="299">
        <v>1.5</v>
      </c>
      <c r="K192" s="194" t="s">
        <v>43</v>
      </c>
      <c r="L192" s="344">
        <v>1800.84</v>
      </c>
    </row>
    <row r="193" spans="1:17">
      <c r="B193" s="318" t="s">
        <v>447</v>
      </c>
      <c r="C193" s="299">
        <v>668</v>
      </c>
      <c r="D193" s="299" t="s">
        <v>41</v>
      </c>
      <c r="E193" s="327">
        <v>1</v>
      </c>
      <c r="F193" s="299" t="s">
        <v>41</v>
      </c>
      <c r="G193" s="299">
        <v>1.5</v>
      </c>
      <c r="K193" s="194" t="s">
        <v>43</v>
      </c>
      <c r="L193" s="344">
        <v>1002</v>
      </c>
    </row>
    <row r="194" spans="1:17">
      <c r="B194" s="318" t="s">
        <v>448</v>
      </c>
      <c r="C194" s="299">
        <v>720</v>
      </c>
      <c r="D194" s="299" t="s">
        <v>41</v>
      </c>
      <c r="E194" s="327">
        <v>1.2</v>
      </c>
      <c r="F194" s="299" t="s">
        <v>41</v>
      </c>
      <c r="G194" s="299">
        <v>1.5</v>
      </c>
      <c r="K194" s="194" t="s">
        <v>43</v>
      </c>
      <c r="L194" s="344">
        <v>1711.8</v>
      </c>
    </row>
    <row r="195" spans="1:17">
      <c r="B195" s="318" t="s">
        <v>449</v>
      </c>
      <c r="C195" s="299">
        <v>355</v>
      </c>
      <c r="D195" s="299" t="s">
        <v>41</v>
      </c>
      <c r="E195" s="327">
        <v>1.6</v>
      </c>
      <c r="F195" s="299" t="s">
        <v>41</v>
      </c>
      <c r="G195" s="299">
        <v>1.5</v>
      </c>
      <c r="K195" s="194" t="s">
        <v>43</v>
      </c>
      <c r="L195" s="344">
        <v>892.33</v>
      </c>
    </row>
    <row r="196" spans="1:17">
      <c r="B196" s="318" t="s">
        <v>450</v>
      </c>
      <c r="C196" s="299">
        <v>395</v>
      </c>
      <c r="D196" s="299" t="s">
        <v>41</v>
      </c>
      <c r="E196" s="327">
        <v>2</v>
      </c>
      <c r="F196" s="299" t="s">
        <v>41</v>
      </c>
      <c r="G196" s="299">
        <v>1.5</v>
      </c>
      <c r="K196" s="194" t="s">
        <v>43</v>
      </c>
      <c r="L196" s="344">
        <v>1185</v>
      </c>
    </row>
    <row r="197" spans="1:17">
      <c r="B197" s="318" t="s">
        <v>468</v>
      </c>
      <c r="C197" s="299"/>
      <c r="D197" s="319" t="s">
        <v>469</v>
      </c>
      <c r="E197" s="327"/>
      <c r="G197" s="299"/>
      <c r="K197" s="194" t="s">
        <v>43</v>
      </c>
      <c r="L197" s="344">
        <v>679.76</v>
      </c>
    </row>
    <row r="198" spans="1:17">
      <c r="B198" s="318" t="s">
        <v>470</v>
      </c>
      <c r="C198" s="299"/>
      <c r="D198" s="319" t="s">
        <v>469</v>
      </c>
      <c r="E198" s="327"/>
      <c r="G198" s="299"/>
      <c r="K198" s="194" t="s">
        <v>43</v>
      </c>
      <c r="L198" s="344">
        <v>345</v>
      </c>
    </row>
    <row r="199" spans="1:17">
      <c r="L199" s="295"/>
    </row>
    <row r="200" spans="1:17">
      <c r="L200" s="295"/>
    </row>
    <row r="201" spans="1:17">
      <c r="C201" s="316" t="s">
        <v>434</v>
      </c>
      <c r="D201" s="314" t="s">
        <v>133</v>
      </c>
      <c r="E201" s="314" t="s">
        <v>438</v>
      </c>
      <c r="F201" s="314" t="s">
        <v>133</v>
      </c>
      <c r="G201" s="319" t="s">
        <v>439</v>
      </c>
      <c r="I201" s="319" t="s">
        <v>196</v>
      </c>
    </row>
    <row r="202" spans="1:17">
      <c r="B202" s="270" t="s">
        <v>471</v>
      </c>
      <c r="C202" s="299">
        <v>33</v>
      </c>
      <c r="D202" s="299"/>
      <c r="E202" s="299">
        <v>2</v>
      </c>
      <c r="F202" s="299"/>
      <c r="G202" s="299">
        <v>2</v>
      </c>
      <c r="H202" s="299"/>
      <c r="I202" s="299">
        <v>1.5</v>
      </c>
      <c r="K202" s="194" t="s">
        <v>43</v>
      </c>
      <c r="L202" s="295">
        <f>C202*E202*G202*I202</f>
        <v>198</v>
      </c>
    </row>
    <row r="203" spans="1:17">
      <c r="B203" s="270" t="s">
        <v>441</v>
      </c>
      <c r="C203" s="299">
        <v>9</v>
      </c>
      <c r="D203" s="299"/>
      <c r="E203" s="299">
        <v>2</v>
      </c>
      <c r="F203" s="299"/>
      <c r="G203" s="299">
        <v>2</v>
      </c>
      <c r="H203" s="299"/>
      <c r="I203" s="299">
        <v>1.5</v>
      </c>
      <c r="K203" s="194" t="s">
        <v>43</v>
      </c>
      <c r="L203" s="295">
        <f>C203*E203*G203*I203</f>
        <v>54</v>
      </c>
    </row>
    <row r="204" spans="1:17">
      <c r="B204" s="270" t="s">
        <v>442</v>
      </c>
      <c r="C204" s="299">
        <v>12</v>
      </c>
      <c r="D204" s="299"/>
      <c r="E204" s="299">
        <v>2.5</v>
      </c>
      <c r="F204" s="299"/>
      <c r="G204" s="299">
        <v>2.5</v>
      </c>
      <c r="H204" s="299"/>
      <c r="I204" s="299">
        <v>1.5</v>
      </c>
      <c r="K204" s="194" t="s">
        <v>43</v>
      </c>
      <c r="L204" s="295">
        <f>C204*E204*G204*I204</f>
        <v>112.5</v>
      </c>
    </row>
    <row r="205" spans="1:17">
      <c r="B205" s="270" t="s">
        <v>472</v>
      </c>
      <c r="C205" s="299">
        <v>3</v>
      </c>
      <c r="D205" s="299"/>
      <c r="E205" s="299">
        <v>3</v>
      </c>
      <c r="F205" s="299"/>
      <c r="G205" s="299">
        <v>3</v>
      </c>
      <c r="H205" s="299"/>
      <c r="I205" s="299">
        <v>1.5</v>
      </c>
      <c r="K205" s="194" t="s">
        <v>43</v>
      </c>
      <c r="L205" s="332">
        <f>C205*E205*G205*I205</f>
        <v>40.5</v>
      </c>
    </row>
    <row r="206" spans="1:17">
      <c r="I206" s="347"/>
      <c r="J206" s="348" t="s">
        <v>382</v>
      </c>
      <c r="K206" s="335" t="s">
        <v>437</v>
      </c>
      <c r="L206" s="349">
        <f>SUM(L192:L205)</f>
        <v>8021.7300000000005</v>
      </c>
    </row>
    <row r="208" spans="1:17" s="186" customFormat="1" ht="36.75" customHeight="1" outlineLevel="2">
      <c r="A208" s="228" t="s">
        <v>473</v>
      </c>
      <c r="B208" s="207" t="s">
        <v>474</v>
      </c>
      <c r="C208" s="1336" t="e">
        <f>VLOOKUP(B208,#REF!,2,1)</f>
        <v>#REF!</v>
      </c>
      <c r="D208" s="1337"/>
      <c r="E208" s="1337"/>
      <c r="F208" s="1337"/>
      <c r="G208" s="1337"/>
      <c r="H208" s="1337"/>
      <c r="I208" s="1337"/>
      <c r="J208" s="1338"/>
      <c r="K208" s="287" t="s">
        <v>437</v>
      </c>
      <c r="L208" s="279">
        <f>L220</f>
        <v>1797.42</v>
      </c>
      <c r="N208" s="280" t="e">
        <f>VLOOKUP(B208,#REF!,2,FALSE)</f>
        <v>#REF!</v>
      </c>
      <c r="O208" s="281" t="e">
        <f>L208*N208</f>
        <v>#REF!</v>
      </c>
      <c r="Q208" s="296"/>
    </row>
    <row r="210" spans="1:17">
      <c r="D210" s="270" t="s">
        <v>446</v>
      </c>
      <c r="K210" s="194" t="s">
        <v>43</v>
      </c>
      <c r="L210" s="299">
        <v>2.4</v>
      </c>
    </row>
    <row r="211" spans="1:17">
      <c r="D211" s="270" t="s">
        <v>448</v>
      </c>
      <c r="K211" s="194" t="s">
        <v>43</v>
      </c>
      <c r="L211" s="299">
        <v>282.12</v>
      </c>
    </row>
    <row r="212" spans="1:17">
      <c r="D212" s="270" t="s">
        <v>449</v>
      </c>
      <c r="K212" s="194" t="s">
        <v>43</v>
      </c>
      <c r="L212" s="299">
        <v>382.38</v>
      </c>
    </row>
    <row r="213" spans="1:17">
      <c r="D213" s="270" t="s">
        <v>450</v>
      </c>
      <c r="K213" s="194" t="s">
        <v>43</v>
      </c>
      <c r="L213" s="299">
        <v>786.6</v>
      </c>
    </row>
    <row r="214" spans="1:17">
      <c r="D214" s="345" t="s">
        <v>475</v>
      </c>
      <c r="K214" s="194" t="s">
        <v>43</v>
      </c>
      <c r="L214" s="299">
        <v>28</v>
      </c>
    </row>
    <row r="215" spans="1:17">
      <c r="D215" s="345" t="s">
        <v>452</v>
      </c>
      <c r="K215" s="194" t="s">
        <v>43</v>
      </c>
      <c r="L215" s="299">
        <v>189.18</v>
      </c>
    </row>
    <row r="216" spans="1:17">
      <c r="D216" s="270" t="s">
        <v>471</v>
      </c>
      <c r="K216" s="194" t="s">
        <v>43</v>
      </c>
      <c r="L216" s="299">
        <v>8.2799999999999994</v>
      </c>
    </row>
    <row r="217" spans="1:17">
      <c r="D217" s="270" t="s">
        <v>441</v>
      </c>
      <c r="K217" s="194" t="s">
        <v>43</v>
      </c>
      <c r="L217" s="299">
        <v>9.33</v>
      </c>
    </row>
    <row r="218" spans="1:17">
      <c r="D218" s="270" t="s">
        <v>442</v>
      </c>
      <c r="K218" s="194" t="s">
        <v>43</v>
      </c>
      <c r="L218" s="299">
        <v>84.38</v>
      </c>
    </row>
    <row r="219" spans="1:17">
      <c r="D219" s="270" t="s">
        <v>472</v>
      </c>
      <c r="K219" s="194" t="s">
        <v>43</v>
      </c>
      <c r="L219" s="330">
        <v>24.75</v>
      </c>
    </row>
    <row r="220" spans="1:17">
      <c r="J220" s="348" t="s">
        <v>382</v>
      </c>
      <c r="K220" s="335" t="s">
        <v>437</v>
      </c>
      <c r="L220" s="334">
        <f>SUM(L210:L219)</f>
        <v>1797.42</v>
      </c>
    </row>
    <row r="222" spans="1:17" s="186" customFormat="1" ht="36.75" customHeight="1" outlineLevel="2">
      <c r="A222" s="228" t="s">
        <v>476</v>
      </c>
      <c r="B222" s="207" t="s">
        <v>477</v>
      </c>
      <c r="C222" s="1336" t="e">
        <f>VLOOKUP(B222,#REF!,2,1)</f>
        <v>#REF!</v>
      </c>
      <c r="D222" s="1337"/>
      <c r="E222" s="1337"/>
      <c r="F222" s="1337"/>
      <c r="G222" s="1337"/>
      <c r="H222" s="1337"/>
      <c r="I222" s="1337"/>
      <c r="J222" s="1338"/>
      <c r="K222" s="287" t="s">
        <v>437</v>
      </c>
      <c r="L222" s="279">
        <f>L227</f>
        <v>393.58750000000003</v>
      </c>
      <c r="N222" s="280" t="e">
        <f>VLOOKUP(B222,#REF!,2,FALSE)</f>
        <v>#REF!</v>
      </c>
      <c r="O222" s="281" t="e">
        <f>L222*N222</f>
        <v>#REF!</v>
      </c>
      <c r="Q222" s="296"/>
    </row>
    <row r="224" spans="1:17">
      <c r="C224" s="316" t="s">
        <v>51</v>
      </c>
      <c r="D224" s="314" t="s">
        <v>133</v>
      </c>
      <c r="E224" s="314" t="s">
        <v>435</v>
      </c>
      <c r="F224" s="314" t="s">
        <v>133</v>
      </c>
      <c r="G224" s="319" t="s">
        <v>196</v>
      </c>
      <c r="I224" s="319" t="s">
        <v>478</v>
      </c>
    </row>
    <row r="225" spans="1:17">
      <c r="B225" s="270" t="s">
        <v>450</v>
      </c>
      <c r="C225" s="346">
        <v>40</v>
      </c>
      <c r="E225" s="299">
        <v>2</v>
      </c>
      <c r="G225" s="299">
        <v>4.1675000000000004</v>
      </c>
      <c r="K225" s="194" t="s">
        <v>43</v>
      </c>
      <c r="L225" s="295">
        <f>C225*E225*G225</f>
        <v>333.40000000000003</v>
      </c>
    </row>
    <row r="226" spans="1:17">
      <c r="B226" s="345" t="s">
        <v>479</v>
      </c>
      <c r="C226" s="346">
        <v>1.5</v>
      </c>
      <c r="E226" s="299">
        <v>1.5</v>
      </c>
      <c r="G226" s="299">
        <v>1.07</v>
      </c>
      <c r="I226" s="193">
        <v>25</v>
      </c>
      <c r="K226" s="194" t="s">
        <v>43</v>
      </c>
      <c r="L226" s="332">
        <f>C226*E226*G226*I226</f>
        <v>60.187500000000007</v>
      </c>
    </row>
    <row r="227" spans="1:17">
      <c r="J227" s="348" t="s">
        <v>382</v>
      </c>
      <c r="K227" s="335" t="s">
        <v>437</v>
      </c>
      <c r="L227" s="334">
        <f>SUM(L225:L226)</f>
        <v>393.58750000000003</v>
      </c>
    </row>
    <row r="229" spans="1:17" s="186" customFormat="1" ht="36.75" customHeight="1" outlineLevel="2">
      <c r="A229" s="228" t="s">
        <v>480</v>
      </c>
      <c r="B229" s="207" t="s">
        <v>481</v>
      </c>
      <c r="C229" s="1336" t="e">
        <f>VLOOKUP(B229,#REF!,2,1)</f>
        <v>#REF!</v>
      </c>
      <c r="D229" s="1337"/>
      <c r="E229" s="1337"/>
      <c r="F229" s="1337"/>
      <c r="G229" s="1337"/>
      <c r="H229" s="1337"/>
      <c r="I229" s="1337"/>
      <c r="J229" s="1338"/>
      <c r="K229" s="287" t="s">
        <v>437</v>
      </c>
      <c r="L229" s="279">
        <f>L234</f>
        <v>8.2249999999999996</v>
      </c>
      <c r="N229" s="280" t="e">
        <f>VLOOKUP(B229,#REF!,2,FALSE)</f>
        <v>#REF!</v>
      </c>
      <c r="O229" s="281" t="e">
        <f>L229*N229</f>
        <v>#REF!</v>
      </c>
      <c r="Q229" s="296"/>
    </row>
    <row r="231" spans="1:17">
      <c r="C231" s="316" t="s">
        <v>51</v>
      </c>
      <c r="D231" s="314" t="s">
        <v>133</v>
      </c>
      <c r="E231" s="314" t="s">
        <v>435</v>
      </c>
      <c r="F231" s="314" t="s">
        <v>133</v>
      </c>
      <c r="G231" s="319" t="s">
        <v>196</v>
      </c>
    </row>
    <row r="232" spans="1:17">
      <c r="B232" s="270" t="s">
        <v>450</v>
      </c>
      <c r="C232" s="346">
        <v>40</v>
      </c>
      <c r="E232" s="299">
        <v>2</v>
      </c>
      <c r="G232" s="299">
        <v>0.1</v>
      </c>
      <c r="K232" s="194" t="s">
        <v>43</v>
      </c>
      <c r="L232" s="295">
        <f>C232*E232*G232</f>
        <v>8</v>
      </c>
    </row>
    <row r="233" spans="1:17">
      <c r="B233" s="345" t="s">
        <v>479</v>
      </c>
      <c r="C233" s="346">
        <v>1.5</v>
      </c>
      <c r="E233" s="299">
        <v>1.5</v>
      </c>
      <c r="G233" s="299">
        <v>0.1</v>
      </c>
      <c r="K233" s="194" t="s">
        <v>43</v>
      </c>
      <c r="L233" s="332">
        <f>C233*E233*G233</f>
        <v>0.22500000000000001</v>
      </c>
    </row>
    <row r="234" spans="1:17">
      <c r="J234" s="348" t="s">
        <v>382</v>
      </c>
      <c r="K234" s="335" t="s">
        <v>437</v>
      </c>
      <c r="L234" s="334">
        <f>SUM(L232:L233)</f>
        <v>8.2249999999999996</v>
      </c>
    </row>
    <row r="236" spans="1:17" s="186" customFormat="1" ht="36.75" customHeight="1" outlineLevel="2">
      <c r="A236" s="228" t="s">
        <v>482</v>
      </c>
      <c r="B236" s="207" t="s">
        <v>483</v>
      </c>
      <c r="C236" s="1336" t="e">
        <f>VLOOKUP(B236,#REF!,2,1)</f>
        <v>#REF!</v>
      </c>
      <c r="D236" s="1337"/>
      <c r="E236" s="1337"/>
      <c r="F236" s="1337"/>
      <c r="G236" s="1337"/>
      <c r="H236" s="1337"/>
      <c r="I236" s="1337"/>
      <c r="J236" s="1338"/>
      <c r="K236" s="287" t="s">
        <v>484</v>
      </c>
      <c r="L236" s="279">
        <f>L242</f>
        <v>19604.657999999999</v>
      </c>
      <c r="N236" s="280" t="e">
        <f>VLOOKUP(B236,#REF!,2,FALSE)</f>
        <v>#REF!</v>
      </c>
      <c r="O236" s="281" t="e">
        <f>L236*N236</f>
        <v>#REF!</v>
      </c>
      <c r="Q236" s="296"/>
    </row>
    <row r="238" spans="1:17">
      <c r="E238" s="314" t="s">
        <v>142</v>
      </c>
      <c r="F238" s="314" t="s">
        <v>133</v>
      </c>
      <c r="G238" s="319" t="s">
        <v>143</v>
      </c>
    </row>
    <row r="239" spans="1:17">
      <c r="C239" s="345" t="s">
        <v>144</v>
      </c>
      <c r="E239" s="346">
        <v>10450.56</v>
      </c>
      <c r="F239" s="246" t="s">
        <v>133</v>
      </c>
      <c r="G239" s="327">
        <v>1.8</v>
      </c>
      <c r="H239" s="318" t="s">
        <v>204</v>
      </c>
      <c r="K239" s="194" t="s">
        <v>43</v>
      </c>
      <c r="L239" s="295">
        <f>E239*G239</f>
        <v>18811.007999999998</v>
      </c>
    </row>
    <row r="240" spans="1:17">
      <c r="C240" s="345" t="s">
        <v>485</v>
      </c>
      <c r="E240" s="346">
        <v>410.25</v>
      </c>
      <c r="F240" s="246" t="s">
        <v>133</v>
      </c>
      <c r="G240" s="327">
        <v>1.8</v>
      </c>
      <c r="H240" s="318" t="s">
        <v>204</v>
      </c>
      <c r="K240" s="194" t="s">
        <v>43</v>
      </c>
      <c r="L240" s="295">
        <f>E240*G240</f>
        <v>738.45</v>
      </c>
    </row>
    <row r="241" spans="1:17">
      <c r="C241" s="345" t="s">
        <v>486</v>
      </c>
      <c r="E241" s="346">
        <f>230*0.1</f>
        <v>23</v>
      </c>
      <c r="F241" s="246" t="s">
        <v>133</v>
      </c>
      <c r="G241" s="327">
        <v>2.4</v>
      </c>
      <c r="H241" s="318" t="s">
        <v>204</v>
      </c>
      <c r="K241" s="194" t="s">
        <v>43</v>
      </c>
      <c r="L241" s="332">
        <f>E241*G241</f>
        <v>55.199999999999996</v>
      </c>
    </row>
    <row r="242" spans="1:17">
      <c r="J242" s="348" t="s">
        <v>382</v>
      </c>
      <c r="K242" s="335" t="s">
        <v>484</v>
      </c>
      <c r="L242" s="334">
        <f>SUM(L239:L241)</f>
        <v>19604.657999999999</v>
      </c>
    </row>
    <row r="244" spans="1:17" s="186" customFormat="1" ht="36.75" customHeight="1" outlineLevel="2">
      <c r="A244" s="228" t="s">
        <v>487</v>
      </c>
      <c r="B244" s="207" t="s">
        <v>488</v>
      </c>
      <c r="C244" s="1336" t="e">
        <f>VLOOKUP(B244,#REF!,2,1)</f>
        <v>#REF!</v>
      </c>
      <c r="D244" s="1337"/>
      <c r="E244" s="1337"/>
      <c r="F244" s="1337"/>
      <c r="G244" s="1337"/>
      <c r="H244" s="1337"/>
      <c r="I244" s="1337"/>
      <c r="J244" s="1338"/>
      <c r="K244" s="287" t="s">
        <v>489</v>
      </c>
      <c r="L244" s="279">
        <f>L248</f>
        <v>490116.56249999994</v>
      </c>
      <c r="N244" s="280" t="e">
        <f>VLOOKUP(B244,#REF!,2,FALSE)</f>
        <v>#REF!</v>
      </c>
      <c r="O244" s="281" t="e">
        <f>L244*N244</f>
        <v>#REF!</v>
      </c>
      <c r="Q244" s="296"/>
    </row>
    <row r="246" spans="1:17">
      <c r="E246" s="314" t="s">
        <v>148</v>
      </c>
      <c r="F246" s="314" t="s">
        <v>133</v>
      </c>
      <c r="G246" s="319" t="s">
        <v>77</v>
      </c>
    </row>
    <row r="247" spans="1:17">
      <c r="C247" s="345" t="s">
        <v>490</v>
      </c>
      <c r="E247" s="346">
        <v>19604.662499999999</v>
      </c>
      <c r="F247" s="246" t="s">
        <v>133</v>
      </c>
      <c r="G247" s="327">
        <v>25</v>
      </c>
      <c r="H247" s="318" t="s">
        <v>150</v>
      </c>
      <c r="K247" s="194" t="s">
        <v>43</v>
      </c>
      <c r="L247" s="332">
        <f>E247*G247</f>
        <v>490116.56249999994</v>
      </c>
    </row>
    <row r="248" spans="1:17">
      <c r="J248" s="348" t="s">
        <v>382</v>
      </c>
      <c r="K248" s="335" t="s">
        <v>489</v>
      </c>
      <c r="L248" s="334">
        <f>SUM(L247)</f>
        <v>490116.56249999994</v>
      </c>
    </row>
    <row r="250" spans="1:17" s="186" customFormat="1" ht="30" customHeight="1" outlineLevel="2">
      <c r="A250" s="228" t="s">
        <v>491</v>
      </c>
      <c r="B250" s="207" t="s">
        <v>492</v>
      </c>
      <c r="C250" s="1336" t="e">
        <f>VLOOKUP(B250,#REF!,2,1)</f>
        <v>#REF!</v>
      </c>
      <c r="D250" s="1337"/>
      <c r="E250" s="1337"/>
      <c r="F250" s="1337"/>
      <c r="G250" s="1337"/>
      <c r="H250" s="1337"/>
      <c r="I250" s="1337"/>
      <c r="J250" s="1338"/>
      <c r="K250" s="287" t="s">
        <v>437</v>
      </c>
      <c r="L250" s="279">
        <f>L254</f>
        <v>13063.199999999999</v>
      </c>
      <c r="N250" s="280" t="e">
        <f>VLOOKUP(B250,#REF!,2,FALSE)</f>
        <v>#REF!</v>
      </c>
      <c r="O250" s="281" t="e">
        <f>L250*N250</f>
        <v>#REF!</v>
      </c>
      <c r="Q250" s="296"/>
    </row>
    <row r="252" spans="1:17">
      <c r="E252" s="316" t="s">
        <v>493</v>
      </c>
      <c r="F252" s="314" t="s">
        <v>133</v>
      </c>
      <c r="G252" s="319" t="s">
        <v>494</v>
      </c>
    </row>
    <row r="253" spans="1:17">
      <c r="C253" s="345"/>
      <c r="E253" s="346">
        <v>10450.56</v>
      </c>
      <c r="F253" s="246" t="s">
        <v>133</v>
      </c>
      <c r="G253" s="327">
        <v>1.25</v>
      </c>
      <c r="H253" s="318"/>
      <c r="K253" s="194" t="s">
        <v>43</v>
      </c>
      <c r="L253" s="332">
        <f>E253*G253</f>
        <v>13063.199999999999</v>
      </c>
    </row>
    <row r="254" spans="1:17">
      <c r="J254" s="348" t="s">
        <v>382</v>
      </c>
      <c r="K254" s="335" t="s">
        <v>489</v>
      </c>
      <c r="L254" s="334">
        <f>SUM(L253)</f>
        <v>13063.199999999999</v>
      </c>
    </row>
    <row r="256" spans="1:17" s="186" customFormat="1" ht="27" customHeight="1" outlineLevel="2">
      <c r="A256" s="228" t="s">
        <v>495</v>
      </c>
      <c r="B256" s="207" t="s">
        <v>496</v>
      </c>
      <c r="C256" s="1336" t="e">
        <f>VLOOKUP(B256,#REF!,2,1)</f>
        <v>#REF!</v>
      </c>
      <c r="D256" s="1337"/>
      <c r="E256" s="1337"/>
      <c r="F256" s="1337"/>
      <c r="G256" s="1337"/>
      <c r="H256" s="1337"/>
      <c r="I256" s="1337"/>
      <c r="J256" s="1338"/>
      <c r="K256" s="287" t="s">
        <v>437</v>
      </c>
      <c r="L256" s="279">
        <f>L260</f>
        <v>3135.1679999999997</v>
      </c>
      <c r="N256" s="280" t="e">
        <f>VLOOKUP(B256,#REF!,2,FALSE)</f>
        <v>#REF!</v>
      </c>
      <c r="O256" s="281" t="e">
        <f>L256*N256</f>
        <v>#REF!</v>
      </c>
      <c r="Q256" s="296"/>
    </row>
    <row r="258" spans="1:17">
      <c r="E258" s="316" t="s">
        <v>493</v>
      </c>
      <c r="F258" s="314" t="s">
        <v>133</v>
      </c>
      <c r="G258" s="319" t="s">
        <v>497</v>
      </c>
    </row>
    <row r="259" spans="1:17">
      <c r="C259" s="345"/>
      <c r="E259" s="346">
        <v>10450.56</v>
      </c>
      <c r="F259" s="246" t="s">
        <v>133</v>
      </c>
      <c r="G259" s="350">
        <v>0.3</v>
      </c>
      <c r="H259" s="318"/>
      <c r="K259" s="194" t="s">
        <v>43</v>
      </c>
      <c r="L259" s="332">
        <f>E259*G259</f>
        <v>3135.1679999999997</v>
      </c>
    </row>
    <row r="260" spans="1:17">
      <c r="J260" s="348" t="s">
        <v>382</v>
      </c>
      <c r="K260" s="335" t="s">
        <v>437</v>
      </c>
      <c r="L260" s="334">
        <f>SUM(L259)</f>
        <v>3135.1679999999997</v>
      </c>
    </row>
    <row r="262" spans="1:17" s="186" customFormat="1" ht="45.75" customHeight="1" outlineLevel="2">
      <c r="A262" s="228" t="s">
        <v>498</v>
      </c>
      <c r="B262" s="207" t="s">
        <v>157</v>
      </c>
      <c r="C262" s="1336" t="e">
        <f>VLOOKUP(B262,#REF!,2,1)</f>
        <v>#REF!</v>
      </c>
      <c r="D262" s="1337"/>
      <c r="E262" s="1337"/>
      <c r="F262" s="1337"/>
      <c r="G262" s="1337"/>
      <c r="H262" s="1337"/>
      <c r="I262" s="1337"/>
      <c r="J262" s="1338"/>
      <c r="K262" s="287" t="str">
        <f>K280</f>
        <v>UNI.</v>
      </c>
      <c r="L262" s="279">
        <f>L280</f>
        <v>167</v>
      </c>
      <c r="N262" s="280" t="e">
        <f>VLOOKUP(B262,#REF!,2,FALSE)</f>
        <v>#REF!</v>
      </c>
      <c r="O262" s="281" t="e">
        <f>L262*N262</f>
        <v>#REF!</v>
      </c>
      <c r="Q262" s="296"/>
    </row>
    <row r="264" spans="1:17">
      <c r="C264" s="270" t="s">
        <v>499</v>
      </c>
      <c r="K264" s="194" t="s">
        <v>43</v>
      </c>
      <c r="L264" s="346">
        <v>8</v>
      </c>
    </row>
    <row r="265" spans="1:17">
      <c r="C265" s="270" t="s">
        <v>500</v>
      </c>
      <c r="K265" s="194" t="s">
        <v>43</v>
      </c>
      <c r="L265" s="346">
        <v>8</v>
      </c>
    </row>
    <row r="266" spans="1:17">
      <c r="C266" s="270" t="s">
        <v>501</v>
      </c>
      <c r="K266" s="194" t="s">
        <v>43</v>
      </c>
      <c r="L266" s="346">
        <v>8</v>
      </c>
    </row>
    <row r="267" spans="1:17">
      <c r="C267" s="270" t="s">
        <v>502</v>
      </c>
      <c r="K267" s="194" t="s">
        <v>43</v>
      </c>
      <c r="L267" s="346">
        <v>8</v>
      </c>
    </row>
    <row r="268" spans="1:17">
      <c r="C268" s="351" t="s">
        <v>503</v>
      </c>
      <c r="K268" s="194" t="s">
        <v>43</v>
      </c>
      <c r="L268" s="346">
        <v>14</v>
      </c>
    </row>
    <row r="269" spans="1:17">
      <c r="C269" s="351" t="s">
        <v>504</v>
      </c>
      <c r="K269" s="194" t="s">
        <v>43</v>
      </c>
      <c r="L269" s="346">
        <v>14</v>
      </c>
    </row>
    <row r="270" spans="1:17">
      <c r="C270" s="351" t="s">
        <v>505</v>
      </c>
      <c r="K270" s="194" t="s">
        <v>43</v>
      </c>
      <c r="L270" s="346">
        <v>14</v>
      </c>
    </row>
    <row r="271" spans="1:17">
      <c r="C271" s="351" t="s">
        <v>506</v>
      </c>
      <c r="K271" s="194" t="s">
        <v>43</v>
      </c>
      <c r="L271" s="346">
        <v>14</v>
      </c>
    </row>
    <row r="272" spans="1:17">
      <c r="C272" s="351" t="s">
        <v>507</v>
      </c>
      <c r="K272" s="194" t="s">
        <v>43</v>
      </c>
      <c r="L272" s="346">
        <v>10</v>
      </c>
    </row>
    <row r="273" spans="1:17">
      <c r="C273" s="351" t="s">
        <v>508</v>
      </c>
      <c r="K273" s="194" t="s">
        <v>43</v>
      </c>
      <c r="L273" s="346">
        <v>10</v>
      </c>
    </row>
    <row r="274" spans="1:17">
      <c r="C274" s="351" t="s">
        <v>509</v>
      </c>
      <c r="K274" s="194" t="s">
        <v>43</v>
      </c>
      <c r="L274" s="346">
        <v>9</v>
      </c>
    </row>
    <row r="275" spans="1:17">
      <c r="C275" s="351" t="s">
        <v>510</v>
      </c>
      <c r="K275" s="194" t="s">
        <v>43</v>
      </c>
      <c r="L275" s="346">
        <v>9</v>
      </c>
    </row>
    <row r="276" spans="1:17">
      <c r="C276" s="351" t="s">
        <v>511</v>
      </c>
      <c r="K276" s="194" t="s">
        <v>43</v>
      </c>
      <c r="L276" s="346">
        <v>17</v>
      </c>
    </row>
    <row r="277" spans="1:17">
      <c r="C277" s="351" t="s">
        <v>512</v>
      </c>
      <c r="K277" s="194" t="s">
        <v>43</v>
      </c>
      <c r="L277" s="346">
        <v>17</v>
      </c>
    </row>
    <row r="278" spans="1:17">
      <c r="C278" s="351" t="s">
        <v>513</v>
      </c>
      <c r="K278" s="194" t="s">
        <v>43</v>
      </c>
      <c r="L278" s="255">
        <v>4</v>
      </c>
    </row>
    <row r="279" spans="1:17">
      <c r="C279" s="351" t="s">
        <v>514</v>
      </c>
      <c r="K279" s="194" t="s">
        <v>43</v>
      </c>
      <c r="L279" s="353">
        <v>3</v>
      </c>
    </row>
    <row r="280" spans="1:17">
      <c r="J280" s="348" t="s">
        <v>382</v>
      </c>
      <c r="K280" s="335" t="s">
        <v>422</v>
      </c>
      <c r="L280" s="349">
        <f>SUM(L264:L279)</f>
        <v>167</v>
      </c>
    </row>
    <row r="282" spans="1:17" s="186" customFormat="1" ht="45.75" customHeight="1" outlineLevel="2">
      <c r="A282" s="228" t="s">
        <v>515</v>
      </c>
      <c r="B282" s="207" t="s">
        <v>158</v>
      </c>
      <c r="C282" s="1336" t="e">
        <f>VLOOKUP(B282,#REF!,2,1)</f>
        <v>#REF!</v>
      </c>
      <c r="D282" s="1337"/>
      <c r="E282" s="1337"/>
      <c r="F282" s="1337"/>
      <c r="G282" s="1337"/>
      <c r="H282" s="1337"/>
      <c r="I282" s="1337"/>
      <c r="J282" s="1338"/>
      <c r="K282" s="287" t="s">
        <v>411</v>
      </c>
      <c r="L282" s="279">
        <f>L289</f>
        <v>1217</v>
      </c>
      <c r="N282" s="280" t="e">
        <f>VLOOKUP(B282,#REF!,2,FALSE)</f>
        <v>#REF!</v>
      </c>
      <c r="O282" s="281" t="e">
        <f>L282*N282</f>
        <v>#REF!</v>
      </c>
      <c r="Q282" s="296"/>
    </row>
    <row r="283" spans="1:17">
      <c r="L283" s="354" t="s">
        <v>108</v>
      </c>
    </row>
    <row r="284" spans="1:17">
      <c r="D284" s="270" t="s">
        <v>516</v>
      </c>
      <c r="K284" s="194" t="s">
        <v>43</v>
      </c>
      <c r="L284" s="355">
        <v>370</v>
      </c>
    </row>
    <row r="285" spans="1:17">
      <c r="D285" s="270" t="s">
        <v>517</v>
      </c>
      <c r="K285" s="194" t="s">
        <v>43</v>
      </c>
      <c r="L285" s="355">
        <v>407</v>
      </c>
    </row>
    <row r="286" spans="1:17">
      <c r="D286" s="270" t="s">
        <v>518</v>
      </c>
      <c r="K286" s="194" t="s">
        <v>43</v>
      </c>
      <c r="L286" s="356">
        <v>150</v>
      </c>
    </row>
    <row r="287" spans="1:17">
      <c r="D287" s="270" t="s">
        <v>519</v>
      </c>
      <c r="K287" s="194" t="s">
        <v>43</v>
      </c>
      <c r="L287" s="356">
        <v>250</v>
      </c>
    </row>
    <row r="288" spans="1:17">
      <c r="D288" s="270" t="s">
        <v>520</v>
      </c>
      <c r="K288" s="194" t="s">
        <v>43</v>
      </c>
      <c r="L288" s="357">
        <v>40</v>
      </c>
    </row>
    <row r="289" spans="1:17">
      <c r="J289" s="348" t="s">
        <v>382</v>
      </c>
      <c r="K289" s="335" t="s">
        <v>411</v>
      </c>
      <c r="L289" s="358">
        <f>SUM(L284:L288)</f>
        <v>1217</v>
      </c>
    </row>
    <row r="291" spans="1:17" s="186" customFormat="1" ht="45.75" customHeight="1" outlineLevel="2">
      <c r="A291" s="228" t="s">
        <v>521</v>
      </c>
      <c r="B291" s="207" t="s">
        <v>159</v>
      </c>
      <c r="C291" s="1336" t="e">
        <f>VLOOKUP(B291,#REF!,2,1)</f>
        <v>#REF!</v>
      </c>
      <c r="D291" s="1337"/>
      <c r="E291" s="1337"/>
      <c r="F291" s="1337"/>
      <c r="G291" s="1337"/>
      <c r="H291" s="1337"/>
      <c r="I291" s="1337"/>
      <c r="J291" s="1338"/>
      <c r="K291" s="287" t="s">
        <v>411</v>
      </c>
      <c r="L291" s="279">
        <f>L298</f>
        <v>720</v>
      </c>
      <c r="N291" s="280" t="e">
        <f>VLOOKUP(B291,#REF!,2,FALSE)</f>
        <v>#REF!</v>
      </c>
      <c r="O291" s="281" t="e">
        <f>L291*N291</f>
        <v>#REF!</v>
      </c>
      <c r="Q291" s="296"/>
    </row>
    <row r="292" spans="1:17">
      <c r="L292" s="354" t="s">
        <v>108</v>
      </c>
    </row>
    <row r="293" spans="1:17">
      <c r="D293" s="270" t="s">
        <v>516</v>
      </c>
      <c r="K293" s="194" t="s">
        <v>43</v>
      </c>
      <c r="L293" s="355">
        <v>80</v>
      </c>
    </row>
    <row r="294" spans="1:17">
      <c r="D294" s="270" t="s">
        <v>517</v>
      </c>
      <c r="K294" s="194" t="s">
        <v>43</v>
      </c>
      <c r="L294" s="355">
        <v>210</v>
      </c>
    </row>
    <row r="295" spans="1:17">
      <c r="D295" s="270" t="s">
        <v>518</v>
      </c>
      <c r="K295" s="194" t="s">
        <v>43</v>
      </c>
      <c r="L295" s="356">
        <v>30</v>
      </c>
    </row>
    <row r="296" spans="1:17">
      <c r="D296" s="270" t="s">
        <v>519</v>
      </c>
      <c r="K296" s="194" t="s">
        <v>43</v>
      </c>
      <c r="L296" s="356">
        <v>120</v>
      </c>
    </row>
    <row r="297" spans="1:17">
      <c r="D297" s="270" t="s">
        <v>520</v>
      </c>
      <c r="K297" s="194" t="s">
        <v>43</v>
      </c>
      <c r="L297" s="357">
        <v>280</v>
      </c>
    </row>
    <row r="298" spans="1:17">
      <c r="J298" s="348" t="s">
        <v>382</v>
      </c>
      <c r="K298" s="335" t="s">
        <v>411</v>
      </c>
      <c r="L298" s="358">
        <f>SUM(L293:L297)</f>
        <v>720</v>
      </c>
    </row>
    <row r="300" spans="1:17" s="186" customFormat="1" ht="45.75" customHeight="1" outlineLevel="2">
      <c r="A300" s="228" t="s">
        <v>522</v>
      </c>
      <c r="B300" s="207" t="s">
        <v>160</v>
      </c>
      <c r="C300" s="1336" t="e">
        <f>VLOOKUP(B300,#REF!,2,1)</f>
        <v>#REF!</v>
      </c>
      <c r="D300" s="1337"/>
      <c r="E300" s="1337"/>
      <c r="F300" s="1337"/>
      <c r="G300" s="1337"/>
      <c r="H300" s="1337"/>
      <c r="I300" s="1337"/>
      <c r="J300" s="1338"/>
      <c r="K300" s="287" t="s">
        <v>411</v>
      </c>
      <c r="L300" s="279">
        <f>L306</f>
        <v>355</v>
      </c>
      <c r="N300" s="280" t="e">
        <f>VLOOKUP(B300,#REF!,2,FALSE)</f>
        <v>#REF!</v>
      </c>
      <c r="O300" s="281" t="e">
        <f>L300*N300</f>
        <v>#REF!</v>
      </c>
      <c r="Q300" s="296"/>
    </row>
    <row r="301" spans="1:17">
      <c r="L301" s="354" t="s">
        <v>108</v>
      </c>
    </row>
    <row r="302" spans="1:17">
      <c r="D302" s="270" t="s">
        <v>523</v>
      </c>
      <c r="K302" s="194" t="s">
        <v>43</v>
      </c>
      <c r="L302" s="355">
        <v>33</v>
      </c>
    </row>
    <row r="303" spans="1:17">
      <c r="D303" s="270" t="s">
        <v>516</v>
      </c>
      <c r="K303" s="194" t="s">
        <v>43</v>
      </c>
      <c r="L303" s="355">
        <v>76</v>
      </c>
    </row>
    <row r="304" spans="1:17">
      <c r="D304" s="270" t="s">
        <v>518</v>
      </c>
      <c r="K304" s="194" t="s">
        <v>43</v>
      </c>
      <c r="L304" s="356">
        <v>80</v>
      </c>
    </row>
    <row r="305" spans="1:17">
      <c r="D305" s="270" t="s">
        <v>520</v>
      </c>
      <c r="K305" s="194" t="s">
        <v>43</v>
      </c>
      <c r="L305" s="357">
        <v>166</v>
      </c>
    </row>
    <row r="306" spans="1:17">
      <c r="J306" s="348" t="s">
        <v>382</v>
      </c>
      <c r="K306" s="335" t="s">
        <v>411</v>
      </c>
      <c r="L306" s="358">
        <f>SUM(L302:L305)</f>
        <v>355</v>
      </c>
    </row>
    <row r="308" spans="1:17" s="186" customFormat="1" ht="45.75" customHeight="1" outlineLevel="2">
      <c r="A308" s="228" t="s">
        <v>524</v>
      </c>
      <c r="B308" s="207" t="s">
        <v>161</v>
      </c>
      <c r="C308" s="1336" t="e">
        <f>VLOOKUP(B308,#REF!,2,1)</f>
        <v>#REF!</v>
      </c>
      <c r="D308" s="1337"/>
      <c r="E308" s="1337"/>
      <c r="F308" s="1337"/>
      <c r="G308" s="1337"/>
      <c r="H308" s="1337"/>
      <c r="I308" s="1337"/>
      <c r="J308" s="1338"/>
      <c r="K308" s="287" t="s">
        <v>411</v>
      </c>
      <c r="L308" s="279">
        <f>L313</f>
        <v>395</v>
      </c>
      <c r="N308" s="280" t="e">
        <f>VLOOKUP(B308,#REF!,2,FALSE)</f>
        <v>#REF!</v>
      </c>
      <c r="O308" s="281" t="e">
        <f>L308*N308</f>
        <v>#REF!</v>
      </c>
      <c r="Q308" s="296"/>
    </row>
    <row r="309" spans="1:17">
      <c r="L309" s="354" t="s">
        <v>108</v>
      </c>
    </row>
    <row r="310" spans="1:17">
      <c r="D310" s="270" t="s">
        <v>525</v>
      </c>
      <c r="K310" s="194" t="s">
        <v>43</v>
      </c>
      <c r="L310" s="355">
        <v>280</v>
      </c>
    </row>
    <row r="311" spans="1:17">
      <c r="D311" s="270" t="s">
        <v>516</v>
      </c>
      <c r="K311" s="194" t="s">
        <v>43</v>
      </c>
      <c r="L311" s="355">
        <v>75</v>
      </c>
    </row>
    <row r="312" spans="1:17">
      <c r="D312" s="270" t="s">
        <v>520</v>
      </c>
      <c r="K312" s="194" t="s">
        <v>43</v>
      </c>
      <c r="L312" s="357">
        <v>40</v>
      </c>
    </row>
    <row r="313" spans="1:17">
      <c r="J313" s="348" t="s">
        <v>382</v>
      </c>
      <c r="K313" s="335" t="s">
        <v>411</v>
      </c>
      <c r="L313" s="358">
        <f>SUM(L310:L312)</f>
        <v>395</v>
      </c>
    </row>
    <row r="315" spans="1:17" s="186" customFormat="1" ht="24.75" customHeight="1" outlineLevel="2">
      <c r="A315" s="228" t="s">
        <v>526</v>
      </c>
      <c r="B315" s="207" t="s">
        <v>167</v>
      </c>
      <c r="C315" s="1336" t="e">
        <f>VLOOKUP(B315,#REF!,2,1)</f>
        <v>#REF!</v>
      </c>
      <c r="D315" s="1337"/>
      <c r="E315" s="1337"/>
      <c r="F315" s="1337"/>
      <c r="G315" s="1337"/>
      <c r="H315" s="1337"/>
      <c r="I315" s="1337"/>
      <c r="J315" s="1338"/>
      <c r="K315" s="287" t="s">
        <v>383</v>
      </c>
      <c r="L315" s="279">
        <f>L321</f>
        <v>381</v>
      </c>
      <c r="N315" s="280" t="e">
        <f>VLOOKUP(B315,#REF!,2,FALSE)</f>
        <v>#REF!</v>
      </c>
      <c r="O315" s="281" t="e">
        <f>L315*N315</f>
        <v>#REF!</v>
      </c>
      <c r="Q315" s="296"/>
    </row>
    <row r="317" spans="1:17">
      <c r="E317" s="316" t="s">
        <v>51</v>
      </c>
      <c r="F317" s="314" t="s">
        <v>133</v>
      </c>
      <c r="G317" s="319" t="s">
        <v>527</v>
      </c>
    </row>
    <row r="318" spans="1:17">
      <c r="D318" s="318" t="s">
        <v>528</v>
      </c>
      <c r="E318" s="299">
        <v>92</v>
      </c>
      <c r="G318" s="352">
        <v>1.5</v>
      </c>
      <c r="H318" s="352"/>
      <c r="K318" s="194" t="s">
        <v>43</v>
      </c>
      <c r="L318" s="295">
        <f>E318*G318</f>
        <v>138</v>
      </c>
    </row>
    <row r="319" spans="1:17">
      <c r="D319" s="318" t="s">
        <v>529</v>
      </c>
      <c r="E319" s="299">
        <v>131</v>
      </c>
      <c r="G319" s="352">
        <v>1</v>
      </c>
      <c r="H319" s="352"/>
      <c r="K319" s="194" t="s">
        <v>43</v>
      </c>
      <c r="L319" s="295">
        <f>E319*G319</f>
        <v>131</v>
      </c>
    </row>
    <row r="320" spans="1:17">
      <c r="D320" s="318" t="s">
        <v>380</v>
      </c>
      <c r="E320" s="299">
        <v>112</v>
      </c>
      <c r="G320" s="352">
        <v>1</v>
      </c>
      <c r="H320" s="352"/>
      <c r="K320" s="194" t="s">
        <v>43</v>
      </c>
      <c r="L320" s="332">
        <f>E320*G320</f>
        <v>112</v>
      </c>
    </row>
    <row r="321" spans="1:17">
      <c r="J321" s="348" t="s">
        <v>382</v>
      </c>
      <c r="K321" s="335" t="s">
        <v>383</v>
      </c>
      <c r="L321" s="334">
        <f>SUM(L318:L320)</f>
        <v>381</v>
      </c>
    </row>
    <row r="323" spans="1:17" s="186" customFormat="1" ht="24.75" customHeight="1" outlineLevel="2">
      <c r="A323" s="228" t="s">
        <v>530</v>
      </c>
      <c r="B323" s="207" t="s">
        <v>169</v>
      </c>
      <c r="C323" s="1336" t="e">
        <f>VLOOKUP(B323,#REF!,2,1)</f>
        <v>#REF!</v>
      </c>
      <c r="D323" s="1337"/>
      <c r="E323" s="1337"/>
      <c r="F323" s="1337"/>
      <c r="G323" s="1337"/>
      <c r="H323" s="1337"/>
      <c r="I323" s="1337"/>
      <c r="J323" s="1338"/>
      <c r="K323" s="287" t="s">
        <v>383</v>
      </c>
      <c r="L323" s="279">
        <f>L329</f>
        <v>514.99999999999989</v>
      </c>
      <c r="N323" s="280" t="e">
        <f>VLOOKUP(B323,#REF!,2,FALSE)</f>
        <v>#REF!</v>
      </c>
      <c r="O323" s="281" t="e">
        <f>L323*N323</f>
        <v>#REF!</v>
      </c>
      <c r="Q323" s="296"/>
    </row>
    <row r="325" spans="1:17">
      <c r="E325" s="316" t="s">
        <v>51</v>
      </c>
      <c r="F325" s="314" t="s">
        <v>133</v>
      </c>
      <c r="G325" s="319" t="s">
        <v>527</v>
      </c>
      <c r="I325" s="319" t="s">
        <v>531</v>
      </c>
      <c r="K325" s="319" t="s">
        <v>532</v>
      </c>
    </row>
    <row r="326" spans="1:17">
      <c r="D326" s="318" t="s">
        <v>528</v>
      </c>
      <c r="E326" s="299">
        <v>92</v>
      </c>
      <c r="F326" s="299" t="s">
        <v>41</v>
      </c>
      <c r="G326" s="352">
        <v>1.5</v>
      </c>
      <c r="H326" s="299" t="s">
        <v>41</v>
      </c>
      <c r="I326" s="299">
        <v>0.2</v>
      </c>
      <c r="J326" s="299" t="s">
        <v>41</v>
      </c>
      <c r="K326" s="331">
        <v>2</v>
      </c>
      <c r="L326" s="295">
        <f>E326*(G326+(I326*K326))</f>
        <v>174.79999999999998</v>
      </c>
    </row>
    <row r="327" spans="1:17">
      <c r="D327" s="318" t="s">
        <v>529</v>
      </c>
      <c r="E327" s="299">
        <v>131</v>
      </c>
      <c r="F327" s="299" t="s">
        <v>41</v>
      </c>
      <c r="G327" s="352">
        <v>1</v>
      </c>
      <c r="H327" s="299" t="s">
        <v>41</v>
      </c>
      <c r="I327" s="299">
        <v>0.2</v>
      </c>
      <c r="J327" s="299" t="s">
        <v>41</v>
      </c>
      <c r="K327" s="331">
        <v>2</v>
      </c>
      <c r="L327" s="295">
        <f>E327*(G327+(I327*K327))</f>
        <v>183.39999999999998</v>
      </c>
    </row>
    <row r="328" spans="1:17">
      <c r="D328" s="318" t="s">
        <v>380</v>
      </c>
      <c r="E328" s="299">
        <v>112</v>
      </c>
      <c r="F328" s="299" t="s">
        <v>41</v>
      </c>
      <c r="G328" s="352">
        <v>1</v>
      </c>
      <c r="H328" s="299" t="s">
        <v>41</v>
      </c>
      <c r="I328" s="299">
        <v>0.2</v>
      </c>
      <c r="J328" s="299" t="s">
        <v>41</v>
      </c>
      <c r="K328" s="331">
        <v>2</v>
      </c>
      <c r="L328" s="332">
        <f>E328*(G328+(I328*K328))</f>
        <v>156.79999999999998</v>
      </c>
    </row>
    <row r="329" spans="1:17">
      <c r="J329" s="348" t="s">
        <v>382</v>
      </c>
      <c r="K329" s="335" t="s">
        <v>383</v>
      </c>
      <c r="L329" s="334">
        <f>SUM(L326:L328)</f>
        <v>514.99999999999989</v>
      </c>
    </row>
    <row r="331" spans="1:17" s="186" customFormat="1" ht="45.75" customHeight="1" outlineLevel="2">
      <c r="A331" s="228" t="s">
        <v>533</v>
      </c>
      <c r="B331" s="207" t="s">
        <v>171</v>
      </c>
      <c r="C331" s="1336" t="e">
        <f>VLOOKUP(B331,#REF!,2,1)</f>
        <v>#REF!</v>
      </c>
      <c r="D331" s="1337"/>
      <c r="E331" s="1337"/>
      <c r="F331" s="1337"/>
      <c r="G331" s="1337"/>
      <c r="H331" s="1337"/>
      <c r="I331" s="1337"/>
      <c r="J331" s="1338"/>
      <c r="K331" s="287" t="s">
        <v>534</v>
      </c>
      <c r="L331" s="279">
        <f>L339</f>
        <v>42</v>
      </c>
      <c r="N331" s="280" t="e">
        <f>VLOOKUP(B331,#REF!,2,FALSE)</f>
        <v>#REF!</v>
      </c>
      <c r="O331" s="281" t="e">
        <f>L331*N331</f>
        <v>#REF!</v>
      </c>
      <c r="Q331" s="296"/>
    </row>
    <row r="332" spans="1:17">
      <c r="L332" s="354" t="s">
        <v>48</v>
      </c>
    </row>
    <row r="333" spans="1:17">
      <c r="D333" s="270" t="s">
        <v>535</v>
      </c>
      <c r="K333" s="194" t="s">
        <v>43</v>
      </c>
      <c r="L333" s="359">
        <v>2</v>
      </c>
    </row>
    <row r="334" spans="1:17">
      <c r="D334" s="270" t="s">
        <v>516</v>
      </c>
      <c r="K334" s="194" t="s">
        <v>43</v>
      </c>
      <c r="L334" s="359">
        <v>8</v>
      </c>
    </row>
    <row r="335" spans="1:17">
      <c r="D335" s="270" t="s">
        <v>517</v>
      </c>
      <c r="K335" s="194" t="s">
        <v>43</v>
      </c>
      <c r="L335" s="359">
        <v>12</v>
      </c>
    </row>
    <row r="336" spans="1:17">
      <c r="D336" s="318" t="s">
        <v>536</v>
      </c>
      <c r="J336" s="348"/>
      <c r="K336" s="194" t="s">
        <v>43</v>
      </c>
      <c r="L336" s="295">
        <v>7</v>
      </c>
    </row>
    <row r="337" spans="1:17">
      <c r="D337" s="318" t="s">
        <v>519</v>
      </c>
      <c r="K337" s="194" t="s">
        <v>43</v>
      </c>
      <c r="L337" s="295">
        <v>5</v>
      </c>
    </row>
    <row r="338" spans="1:17">
      <c r="D338" s="318" t="s">
        <v>520</v>
      </c>
      <c r="K338" s="194" t="s">
        <v>43</v>
      </c>
      <c r="L338" s="332">
        <v>8</v>
      </c>
    </row>
    <row r="339" spans="1:17">
      <c r="J339" s="348" t="s">
        <v>382</v>
      </c>
      <c r="K339" s="335" t="s">
        <v>534</v>
      </c>
      <c r="L339" s="358">
        <f>SUM(L333:L338)</f>
        <v>42</v>
      </c>
    </row>
    <row r="341" spans="1:17" s="186" customFormat="1" ht="45.75" customHeight="1" outlineLevel="2">
      <c r="A341" s="228" t="s">
        <v>537</v>
      </c>
      <c r="B341" s="207" t="s">
        <v>172</v>
      </c>
      <c r="C341" s="1336" t="e">
        <f>VLOOKUP(B341,#REF!,2,1)</f>
        <v>#REF!</v>
      </c>
      <c r="D341" s="1337"/>
      <c r="E341" s="1337"/>
      <c r="F341" s="1337"/>
      <c r="G341" s="1337"/>
      <c r="H341" s="1337"/>
      <c r="I341" s="1337"/>
      <c r="J341" s="1338"/>
      <c r="K341" s="287" t="s">
        <v>534</v>
      </c>
      <c r="L341" s="279">
        <f>L347</f>
        <v>8</v>
      </c>
      <c r="N341" s="280" t="e">
        <f>VLOOKUP(B341,#REF!,2,FALSE)</f>
        <v>#REF!</v>
      </c>
      <c r="O341" s="281" t="e">
        <f>L341*N341</f>
        <v>#REF!</v>
      </c>
      <c r="Q341" s="296"/>
    </row>
    <row r="342" spans="1:17">
      <c r="L342" s="354" t="s">
        <v>48</v>
      </c>
    </row>
    <row r="343" spans="1:17">
      <c r="D343" s="270" t="s">
        <v>535</v>
      </c>
      <c r="K343" s="194" t="s">
        <v>43</v>
      </c>
      <c r="L343" s="359">
        <v>1</v>
      </c>
    </row>
    <row r="344" spans="1:17">
      <c r="D344" s="270" t="s">
        <v>516</v>
      </c>
      <c r="K344" s="194" t="s">
        <v>43</v>
      </c>
      <c r="L344" s="359">
        <v>2</v>
      </c>
    </row>
    <row r="345" spans="1:17">
      <c r="D345" s="270" t="s">
        <v>517</v>
      </c>
      <c r="K345" s="194" t="s">
        <v>43</v>
      </c>
      <c r="L345" s="359">
        <v>2</v>
      </c>
    </row>
    <row r="346" spans="1:17">
      <c r="D346" s="318" t="s">
        <v>520</v>
      </c>
      <c r="K346" s="194" t="s">
        <v>43</v>
      </c>
      <c r="L346" s="332">
        <v>3</v>
      </c>
    </row>
    <row r="347" spans="1:17">
      <c r="J347" s="348" t="s">
        <v>382</v>
      </c>
      <c r="K347" s="335" t="s">
        <v>534</v>
      </c>
      <c r="L347" s="358">
        <f>SUM(L343:L346)</f>
        <v>8</v>
      </c>
    </row>
    <row r="349" spans="1:17" s="186" customFormat="1" ht="45.75" customHeight="1" outlineLevel="2">
      <c r="A349" s="228" t="s">
        <v>538</v>
      </c>
      <c r="B349" s="207" t="s">
        <v>173</v>
      </c>
      <c r="C349" s="1336" t="e">
        <f>VLOOKUP(B349,#REF!,2,1)</f>
        <v>#REF!</v>
      </c>
      <c r="D349" s="1337"/>
      <c r="E349" s="1337"/>
      <c r="F349" s="1337"/>
      <c r="G349" s="1337"/>
      <c r="H349" s="1337"/>
      <c r="I349" s="1337"/>
      <c r="J349" s="1338"/>
      <c r="K349" s="287" t="s">
        <v>534</v>
      </c>
      <c r="L349" s="279">
        <f>L355</f>
        <v>25</v>
      </c>
      <c r="N349" s="280" t="e">
        <f>VLOOKUP(B349,#REF!,2,FALSE)</f>
        <v>#REF!</v>
      </c>
      <c r="O349" s="281" t="e">
        <f>L349*N349</f>
        <v>#REF!</v>
      </c>
      <c r="Q349" s="296"/>
    </row>
    <row r="350" spans="1:17">
      <c r="L350" s="354" t="s">
        <v>48</v>
      </c>
    </row>
    <row r="351" spans="1:17">
      <c r="D351" s="270" t="s">
        <v>535</v>
      </c>
      <c r="K351" s="194" t="s">
        <v>43</v>
      </c>
      <c r="L351" s="359">
        <v>7</v>
      </c>
    </row>
    <row r="352" spans="1:17">
      <c r="D352" s="270" t="s">
        <v>525</v>
      </c>
      <c r="K352" s="194" t="s">
        <v>43</v>
      </c>
      <c r="L352" s="359">
        <v>9</v>
      </c>
    </row>
    <row r="353" spans="1:17">
      <c r="D353" s="270" t="s">
        <v>516</v>
      </c>
      <c r="K353" s="194" t="s">
        <v>43</v>
      </c>
      <c r="L353" s="359">
        <v>3</v>
      </c>
    </row>
    <row r="354" spans="1:17">
      <c r="D354" s="318" t="s">
        <v>520</v>
      </c>
      <c r="K354" s="194" t="s">
        <v>43</v>
      </c>
      <c r="L354" s="332">
        <v>6</v>
      </c>
    </row>
    <row r="355" spans="1:17">
      <c r="J355" s="348" t="s">
        <v>382</v>
      </c>
      <c r="K355" s="335" t="s">
        <v>534</v>
      </c>
      <c r="L355" s="358">
        <f>SUM(L351:L354)</f>
        <v>25</v>
      </c>
    </row>
    <row r="357" spans="1:17" s="186" customFormat="1" ht="45.75" customHeight="1" outlineLevel="2">
      <c r="A357" s="228" t="s">
        <v>539</v>
      </c>
      <c r="B357" s="207" t="s">
        <v>174</v>
      </c>
      <c r="C357" s="1336" t="e">
        <f>VLOOKUP(B357,#REF!,2,1)</f>
        <v>#REF!</v>
      </c>
      <c r="D357" s="1337"/>
      <c r="E357" s="1337"/>
      <c r="F357" s="1337"/>
      <c r="G357" s="1337"/>
      <c r="H357" s="1337"/>
      <c r="I357" s="1337"/>
      <c r="J357" s="1338"/>
      <c r="K357" s="287" t="s">
        <v>534</v>
      </c>
      <c r="L357" s="279">
        <f>L360</f>
        <v>3</v>
      </c>
      <c r="N357" s="280" t="e">
        <f>VLOOKUP(B357,#REF!,2,FALSE)</f>
        <v>#REF!</v>
      </c>
      <c r="O357" s="281" t="e">
        <f>L357*N357</f>
        <v>#REF!</v>
      </c>
      <c r="Q357" s="296"/>
    </row>
    <row r="358" spans="1:17">
      <c r="L358" s="354" t="s">
        <v>48</v>
      </c>
    </row>
    <row r="359" spans="1:17">
      <c r="D359" s="270" t="s">
        <v>528</v>
      </c>
      <c r="L359" s="311">
        <v>3</v>
      </c>
    </row>
    <row r="360" spans="1:17">
      <c r="J360" s="348" t="s">
        <v>382</v>
      </c>
      <c r="K360" s="335" t="s">
        <v>534</v>
      </c>
      <c r="L360" s="358">
        <f>SUM(L359:L359)</f>
        <v>3</v>
      </c>
    </row>
    <row r="362" spans="1:17" s="186" customFormat="1" ht="35.25" customHeight="1" outlineLevel="2">
      <c r="A362" s="228" t="s">
        <v>540</v>
      </c>
      <c r="B362" s="207" t="s">
        <v>183</v>
      </c>
      <c r="C362" s="1336" t="e">
        <f>VLOOKUP(B362,#REF!,2,1)</f>
        <v>#REF!</v>
      </c>
      <c r="D362" s="1337"/>
      <c r="E362" s="1337"/>
      <c r="F362" s="1337"/>
      <c r="G362" s="1337"/>
      <c r="H362" s="1337"/>
      <c r="I362" s="1337"/>
      <c r="J362" s="1338"/>
      <c r="K362" s="287" t="s">
        <v>534</v>
      </c>
      <c r="L362" s="279">
        <f>L365</f>
        <v>50</v>
      </c>
      <c r="N362" s="280" t="e">
        <f>VLOOKUP(B362,#REF!,2,FALSE)</f>
        <v>#REF!</v>
      </c>
      <c r="O362" s="281" t="e">
        <f>L362*N362</f>
        <v>#REF!</v>
      </c>
      <c r="Q362" s="296"/>
    </row>
    <row r="363" spans="1:17">
      <c r="L363" s="354" t="s">
        <v>48</v>
      </c>
    </row>
    <row r="364" spans="1:17">
      <c r="D364" s="270" t="s">
        <v>541</v>
      </c>
      <c r="L364" s="311">
        <v>50</v>
      </c>
    </row>
    <row r="365" spans="1:17">
      <c r="J365" s="348" t="s">
        <v>382</v>
      </c>
      <c r="K365" s="335" t="s">
        <v>534</v>
      </c>
      <c r="L365" s="358">
        <f>SUM(L364:L364)</f>
        <v>50</v>
      </c>
    </row>
    <row r="367" spans="1:17" s="186" customFormat="1" ht="35.25" customHeight="1" outlineLevel="2">
      <c r="A367" s="228" t="s">
        <v>542</v>
      </c>
      <c r="B367" s="207" t="s">
        <v>188</v>
      </c>
      <c r="C367" s="1336" t="e">
        <f>VLOOKUP(B367,#REF!,2,1)</f>
        <v>#REF!</v>
      </c>
      <c r="D367" s="1337"/>
      <c r="E367" s="1337"/>
      <c r="F367" s="1337"/>
      <c r="G367" s="1337"/>
      <c r="H367" s="1337"/>
      <c r="I367" s="1337"/>
      <c r="J367" s="1338"/>
      <c r="K367" s="287" t="s">
        <v>534</v>
      </c>
      <c r="L367" s="279">
        <f>L370</f>
        <v>70</v>
      </c>
      <c r="N367" s="280" t="e">
        <f>VLOOKUP(B367,#REF!,2,FALSE)</f>
        <v>#REF!</v>
      </c>
      <c r="O367" s="281" t="e">
        <f>L367*N367</f>
        <v>#REF!</v>
      </c>
      <c r="Q367" s="296"/>
    </row>
    <row r="368" spans="1:17">
      <c r="L368" s="354" t="s">
        <v>48</v>
      </c>
    </row>
    <row r="369" spans="1:17">
      <c r="D369" s="270" t="s">
        <v>541</v>
      </c>
      <c r="L369" s="311">
        <v>70</v>
      </c>
    </row>
    <row r="370" spans="1:17">
      <c r="J370" s="348" t="s">
        <v>382</v>
      </c>
      <c r="K370" s="335" t="s">
        <v>534</v>
      </c>
      <c r="L370" s="358">
        <f>SUM(L369:L369)</f>
        <v>70</v>
      </c>
    </row>
    <row r="372" spans="1:17" s="186" customFormat="1" ht="35.25" customHeight="1" outlineLevel="2">
      <c r="A372" s="228" t="s">
        <v>543</v>
      </c>
      <c r="B372" s="207" t="s">
        <v>188</v>
      </c>
      <c r="C372" s="1336" t="e">
        <f>VLOOKUP(B372,#REF!,2,1)</f>
        <v>#REF!</v>
      </c>
      <c r="D372" s="1337"/>
      <c r="E372" s="1337"/>
      <c r="F372" s="1337"/>
      <c r="G372" s="1337"/>
      <c r="H372" s="1337"/>
      <c r="I372" s="1337"/>
      <c r="J372" s="1338"/>
      <c r="K372" s="287" t="s">
        <v>534</v>
      </c>
      <c r="L372" s="279">
        <f>L376</f>
        <v>78</v>
      </c>
      <c r="N372" s="280" t="e">
        <f>VLOOKUP(B372,#REF!,2,FALSE)</f>
        <v>#REF!</v>
      </c>
      <c r="O372" s="281" t="e">
        <f>L372*N372</f>
        <v>#REF!</v>
      </c>
      <c r="Q372" s="296"/>
    </row>
    <row r="373" spans="1:17">
      <c r="L373" s="354" t="s">
        <v>48</v>
      </c>
    </row>
    <row r="374" spans="1:17">
      <c r="D374" s="318" t="s">
        <v>544</v>
      </c>
      <c r="L374" s="354">
        <v>75</v>
      </c>
    </row>
    <row r="375" spans="1:17">
      <c r="D375" s="270" t="s">
        <v>545</v>
      </c>
      <c r="L375" s="311">
        <v>3</v>
      </c>
    </row>
    <row r="376" spans="1:17">
      <c r="J376" s="348" t="s">
        <v>382</v>
      </c>
      <c r="K376" s="335" t="s">
        <v>534</v>
      </c>
      <c r="L376" s="358">
        <f>SUM(L374:L375)</f>
        <v>78</v>
      </c>
    </row>
    <row r="378" spans="1:17" s="186" customFormat="1" ht="36.75" customHeight="1" outlineLevel="2">
      <c r="A378" s="228" t="s">
        <v>546</v>
      </c>
      <c r="B378" s="207" t="s">
        <v>481</v>
      </c>
      <c r="C378" s="1336" t="e">
        <f>VLOOKUP(B378,#REF!,2,1)</f>
        <v>#REF!</v>
      </c>
      <c r="D378" s="1337"/>
      <c r="E378" s="1337"/>
      <c r="F378" s="1337"/>
      <c r="G378" s="1337"/>
      <c r="H378" s="1337"/>
      <c r="I378" s="1337"/>
      <c r="J378" s="1338"/>
      <c r="K378" s="287" t="s">
        <v>437</v>
      </c>
      <c r="L378" s="279" t="e">
        <f>L388</f>
        <v>#N/A</v>
      </c>
      <c r="N378" s="280" t="e">
        <f>VLOOKUP(B378,#REF!,2,FALSE)</f>
        <v>#REF!</v>
      </c>
      <c r="O378" s="281" t="e">
        <f>L378*N378</f>
        <v>#N/A</v>
      </c>
      <c r="Q378" s="296"/>
    </row>
    <row r="380" spans="1:17">
      <c r="C380" s="316" t="s">
        <v>51</v>
      </c>
      <c r="D380" s="314" t="s">
        <v>133</v>
      </c>
      <c r="E380" s="314" t="s">
        <v>435</v>
      </c>
      <c r="F380" s="314" t="s">
        <v>133</v>
      </c>
      <c r="G380" s="319" t="s">
        <v>196</v>
      </c>
    </row>
    <row r="381" spans="1:17">
      <c r="B381" s="270" t="s">
        <v>446</v>
      </c>
      <c r="C381" s="346">
        <v>1217</v>
      </c>
      <c r="D381" s="193" t="s">
        <v>41</v>
      </c>
      <c r="E381" s="299">
        <v>1</v>
      </c>
      <c r="F381" s="193" t="s">
        <v>41</v>
      </c>
      <c r="G381" s="299">
        <v>0.1</v>
      </c>
      <c r="K381" s="194" t="s">
        <v>43</v>
      </c>
      <c r="L381" s="295">
        <f>C381*E381*G381</f>
        <v>121.7</v>
      </c>
    </row>
    <row r="382" spans="1:17">
      <c r="B382" s="270" t="s">
        <v>447</v>
      </c>
      <c r="C382" s="346">
        <v>668</v>
      </c>
      <c r="D382" s="193" t="s">
        <v>41</v>
      </c>
      <c r="E382" s="299">
        <v>1</v>
      </c>
      <c r="F382" s="193" t="s">
        <v>41</v>
      </c>
      <c r="G382" s="299">
        <v>0.1</v>
      </c>
      <c r="K382" s="194" t="s">
        <v>43</v>
      </c>
      <c r="L382" s="295" t="e">
        <f t="shared" ref="L382:L387" si="4">#N/A</f>
        <v>#N/A</v>
      </c>
    </row>
    <row r="383" spans="1:17">
      <c r="B383" s="270" t="s">
        <v>448</v>
      </c>
      <c r="C383" s="346">
        <v>720</v>
      </c>
      <c r="D383" s="193" t="s">
        <v>41</v>
      </c>
      <c r="E383" s="299">
        <v>1.2</v>
      </c>
      <c r="F383" s="193" t="s">
        <v>41</v>
      </c>
      <c r="G383" s="299">
        <v>0.15</v>
      </c>
      <c r="K383" s="194" t="s">
        <v>43</v>
      </c>
      <c r="L383" s="295" t="e">
        <f t="shared" si="4"/>
        <v>#N/A</v>
      </c>
    </row>
    <row r="384" spans="1:17">
      <c r="B384" s="270" t="s">
        <v>449</v>
      </c>
      <c r="C384" s="346">
        <v>355</v>
      </c>
      <c r="D384" s="193" t="s">
        <v>41</v>
      </c>
      <c r="E384" s="299">
        <v>1.6</v>
      </c>
      <c r="F384" s="193" t="s">
        <v>41</v>
      </c>
      <c r="G384" s="299">
        <v>0.15</v>
      </c>
      <c r="K384" s="194" t="s">
        <v>43</v>
      </c>
      <c r="L384" s="295" t="e">
        <f t="shared" si="4"/>
        <v>#N/A</v>
      </c>
    </row>
    <row r="385" spans="1:17">
      <c r="B385" s="270" t="s">
        <v>450</v>
      </c>
      <c r="C385" s="346">
        <v>395</v>
      </c>
      <c r="D385" s="193" t="s">
        <v>41</v>
      </c>
      <c r="E385" s="299">
        <v>2</v>
      </c>
      <c r="F385" s="193" t="s">
        <v>41</v>
      </c>
      <c r="G385" s="299">
        <v>0.2</v>
      </c>
      <c r="K385" s="194" t="s">
        <v>43</v>
      </c>
      <c r="L385" s="295" t="e">
        <f t="shared" si="4"/>
        <v>#N/A</v>
      </c>
    </row>
    <row r="386" spans="1:17">
      <c r="B386" s="270" t="s">
        <v>451</v>
      </c>
      <c r="C386" s="346">
        <v>243</v>
      </c>
      <c r="D386" s="193" t="s">
        <v>41</v>
      </c>
      <c r="E386" s="299">
        <v>2</v>
      </c>
      <c r="F386" s="193" t="s">
        <v>41</v>
      </c>
      <c r="G386" s="299">
        <v>0.2</v>
      </c>
      <c r="K386" s="194" t="s">
        <v>43</v>
      </c>
      <c r="L386" s="295" t="e">
        <f t="shared" si="4"/>
        <v>#N/A</v>
      </c>
    </row>
    <row r="387" spans="1:17">
      <c r="B387" s="246" t="s">
        <v>547</v>
      </c>
      <c r="C387" s="346">
        <v>92</v>
      </c>
      <c r="D387" s="193" t="s">
        <v>41</v>
      </c>
      <c r="E387" s="299">
        <v>2.5</v>
      </c>
      <c r="F387" s="193" t="s">
        <v>41</v>
      </c>
      <c r="G387" s="299">
        <v>0.2</v>
      </c>
      <c r="K387" s="194" t="s">
        <v>43</v>
      </c>
      <c r="L387" s="332" t="e">
        <f t="shared" si="4"/>
        <v>#N/A</v>
      </c>
    </row>
    <row r="388" spans="1:17">
      <c r="J388" s="348" t="s">
        <v>382</v>
      </c>
      <c r="K388" s="335" t="s">
        <v>437</v>
      </c>
      <c r="L388" s="334" t="e">
        <f>SUM(L381:L387)</f>
        <v>#N/A</v>
      </c>
    </row>
    <row r="390" spans="1:17" s="186" customFormat="1" ht="29.25" customHeight="1" outlineLevel="2">
      <c r="A390" s="228" t="s">
        <v>548</v>
      </c>
      <c r="B390" s="207" t="s">
        <v>181</v>
      </c>
      <c r="C390" s="1336" t="e">
        <f>VLOOKUP(B390,#REF!,2,1)</f>
        <v>#REF!</v>
      </c>
      <c r="D390" s="1337"/>
      <c r="E390" s="1337"/>
      <c r="F390" s="1337"/>
      <c r="G390" s="1337"/>
      <c r="H390" s="1337"/>
      <c r="I390" s="1337"/>
      <c r="J390" s="1338"/>
      <c r="K390" s="287" t="str">
        <f>K396</f>
        <v>M2</v>
      </c>
      <c r="L390" s="279">
        <f>L396</f>
        <v>8277.14</v>
      </c>
      <c r="N390" s="280" t="e">
        <f>VLOOKUP(B390,#REF!,2,FALSE)</f>
        <v>#REF!</v>
      </c>
      <c r="O390" s="281" t="e">
        <f>L390*N390</f>
        <v>#REF!</v>
      </c>
      <c r="Q390" s="296"/>
    </row>
    <row r="392" spans="1:17">
      <c r="C392" s="316" t="s">
        <v>549</v>
      </c>
      <c r="D392" s="314" t="s">
        <v>133</v>
      </c>
      <c r="E392" s="314" t="s">
        <v>112</v>
      </c>
      <c r="F392" s="314"/>
      <c r="G392" s="319"/>
    </row>
    <row r="393" spans="1:17">
      <c r="B393" s="270" t="s">
        <v>550</v>
      </c>
      <c r="C393" s="346">
        <v>3476.08</v>
      </c>
      <c r="D393" s="193" t="s">
        <v>41</v>
      </c>
      <c r="E393" s="299">
        <v>2</v>
      </c>
      <c r="G393" s="299"/>
      <c r="K393" s="194" t="s">
        <v>43</v>
      </c>
      <c r="L393" s="295">
        <f>C393*E393</f>
        <v>6952.16</v>
      </c>
    </row>
    <row r="394" spans="1:17">
      <c r="B394" s="270" t="s">
        <v>551</v>
      </c>
      <c r="C394" s="346">
        <v>226.1</v>
      </c>
      <c r="D394" s="193" t="s">
        <v>41</v>
      </c>
      <c r="E394" s="299">
        <v>2</v>
      </c>
      <c r="G394" s="299"/>
      <c r="K394" s="194" t="s">
        <v>43</v>
      </c>
      <c r="L394" s="295">
        <f>C394*E394</f>
        <v>452.2</v>
      </c>
    </row>
    <row r="395" spans="1:17">
      <c r="B395" s="270" t="s">
        <v>432</v>
      </c>
      <c r="C395" s="346">
        <v>436.39</v>
      </c>
      <c r="D395" s="193" t="s">
        <v>41</v>
      </c>
      <c r="E395" s="299">
        <v>2</v>
      </c>
      <c r="G395" s="299"/>
      <c r="K395" s="194" t="s">
        <v>43</v>
      </c>
      <c r="L395" s="332">
        <f>C395*E395</f>
        <v>872.78</v>
      </c>
    </row>
    <row r="396" spans="1:17">
      <c r="J396" s="348" t="s">
        <v>382</v>
      </c>
      <c r="K396" s="335" t="s">
        <v>383</v>
      </c>
      <c r="L396" s="334">
        <f>SUM(L393:L395)</f>
        <v>8277.14</v>
      </c>
    </row>
    <row r="398" spans="1:17" s="186" customFormat="1" ht="36.75" customHeight="1" outlineLevel="2">
      <c r="A398" s="228" t="s">
        <v>552</v>
      </c>
      <c r="B398" s="207" t="s">
        <v>553</v>
      </c>
      <c r="C398" s="1336" t="e">
        <f>VLOOKUP(B398,#REF!,2,1)</f>
        <v>#REF!</v>
      </c>
      <c r="D398" s="1337"/>
      <c r="E398" s="1337"/>
      <c r="F398" s="1337"/>
      <c r="G398" s="1337"/>
      <c r="H398" s="1337"/>
      <c r="I398" s="1337"/>
      <c r="J398" s="1338"/>
      <c r="K398" s="287" t="str">
        <f>K402</f>
        <v>M2</v>
      </c>
      <c r="L398" s="279">
        <f>L402</f>
        <v>1395</v>
      </c>
      <c r="N398" s="280" t="e">
        <f>VLOOKUP(B398,#REF!,2,FALSE)</f>
        <v>#REF!</v>
      </c>
      <c r="O398" s="281" t="e">
        <f>L398*N398</f>
        <v>#REF!</v>
      </c>
      <c r="Q398" s="296"/>
    </row>
    <row r="399" spans="1:17">
      <c r="A399" s="191" t="s">
        <v>554</v>
      </c>
    </row>
    <row r="400" spans="1:17">
      <c r="C400" s="316" t="s">
        <v>51</v>
      </c>
      <c r="D400" s="314" t="s">
        <v>133</v>
      </c>
      <c r="E400" s="314" t="s">
        <v>225</v>
      </c>
      <c r="F400" s="314" t="s">
        <v>133</v>
      </c>
      <c r="G400" s="319" t="s">
        <v>196</v>
      </c>
    </row>
    <row r="401" spans="1:17">
      <c r="B401" s="270"/>
      <c r="C401" s="346">
        <v>155</v>
      </c>
      <c r="D401" s="193" t="s">
        <v>41</v>
      </c>
      <c r="E401" s="299">
        <v>2</v>
      </c>
      <c r="F401" s="193" t="s">
        <v>41</v>
      </c>
      <c r="G401" s="299">
        <v>4.5</v>
      </c>
      <c r="K401" s="194" t="s">
        <v>43</v>
      </c>
      <c r="L401" s="332">
        <f>C401*E401*G401</f>
        <v>1395</v>
      </c>
    </row>
    <row r="402" spans="1:17">
      <c r="J402" s="348" t="s">
        <v>382</v>
      </c>
      <c r="K402" s="335" t="s">
        <v>383</v>
      </c>
      <c r="L402" s="334">
        <f>SUM(L401)</f>
        <v>1395</v>
      </c>
    </row>
    <row r="404" spans="1:17" s="189" customFormat="1" ht="15" customHeight="1">
      <c r="A404" s="205">
        <v>3</v>
      </c>
      <c r="B404" s="204" t="s">
        <v>21</v>
      </c>
      <c r="C404" s="205"/>
      <c r="D404" s="205"/>
      <c r="E404" s="205"/>
      <c r="F404" s="205"/>
      <c r="G404" s="205"/>
      <c r="H404" s="205"/>
      <c r="I404" s="205"/>
      <c r="J404" s="205"/>
      <c r="K404" s="205"/>
      <c r="L404" s="204"/>
      <c r="Q404" s="296"/>
    </row>
    <row r="405" spans="1:17" s="186" customFormat="1" ht="29.25" customHeight="1" outlineLevel="2">
      <c r="A405" s="228" t="s">
        <v>555</v>
      </c>
      <c r="B405" s="207" t="s">
        <v>556</v>
      </c>
      <c r="C405" s="1336" t="e">
        <f>VLOOKUP(B405,#REF!,2,1)</f>
        <v>#REF!</v>
      </c>
      <c r="D405" s="1337"/>
      <c r="E405" s="1337"/>
      <c r="F405" s="1337"/>
      <c r="G405" s="1337"/>
      <c r="H405" s="1337"/>
      <c r="I405" s="1337"/>
      <c r="J405" s="1338"/>
      <c r="K405" s="287" t="s">
        <v>383</v>
      </c>
      <c r="L405" s="279" t="e">
        <f>L424</f>
        <v>#N/A</v>
      </c>
      <c r="N405" s="280" t="e">
        <f>VLOOKUP(B405,#REF!,2,FALSE)</f>
        <v>#REF!</v>
      </c>
      <c r="O405" s="281" t="e">
        <f>L405*N405</f>
        <v>#N/A</v>
      </c>
      <c r="Q405" s="296"/>
    </row>
    <row r="407" spans="1:17">
      <c r="C407" s="1344"/>
      <c r="D407" s="1344"/>
      <c r="F407" s="316" t="s">
        <v>51</v>
      </c>
      <c r="G407" s="314" t="s">
        <v>133</v>
      </c>
      <c r="H407" s="319" t="s">
        <v>435</v>
      </c>
      <c r="I407" s="314" t="s">
        <v>133</v>
      </c>
      <c r="J407" s="314" t="s">
        <v>225</v>
      </c>
    </row>
    <row r="408" spans="1:17" ht="12.75" customHeight="1">
      <c r="C408" s="1345" t="s">
        <v>557</v>
      </c>
      <c r="D408" s="1345"/>
      <c r="F408" s="299">
        <v>260</v>
      </c>
      <c r="G408" s="193" t="s">
        <v>41</v>
      </c>
      <c r="H408" s="299">
        <v>1.5</v>
      </c>
      <c r="I408" s="193" t="s">
        <v>41</v>
      </c>
      <c r="J408" s="362">
        <v>1</v>
      </c>
      <c r="K408" s="194" t="s">
        <v>43</v>
      </c>
      <c r="L408" s="295" t="e">
        <f t="shared" ref="L408:L422" si="5">#N/A</f>
        <v>#N/A</v>
      </c>
    </row>
    <row r="409" spans="1:17" ht="12.75" customHeight="1">
      <c r="C409" s="1345" t="s">
        <v>558</v>
      </c>
      <c r="D409" s="1345"/>
      <c r="F409" s="299">
        <v>141</v>
      </c>
      <c r="G409" s="193" t="s">
        <v>41</v>
      </c>
      <c r="H409" s="299">
        <v>1.5</v>
      </c>
      <c r="I409" s="193" t="s">
        <v>41</v>
      </c>
      <c r="J409" s="362">
        <v>1</v>
      </c>
      <c r="K409" s="194" t="s">
        <v>43</v>
      </c>
      <c r="L409" s="295" t="e">
        <f t="shared" si="5"/>
        <v>#N/A</v>
      </c>
    </row>
    <row r="410" spans="1:17" ht="12.75" customHeight="1">
      <c r="C410" s="1345" t="s">
        <v>559</v>
      </c>
      <c r="D410" s="1345"/>
      <c r="F410" s="299">
        <v>120</v>
      </c>
      <c r="G410" s="193" t="s">
        <v>41</v>
      </c>
      <c r="H410" s="299">
        <v>1.5</v>
      </c>
      <c r="I410" s="193" t="s">
        <v>41</v>
      </c>
      <c r="J410" s="362">
        <v>1</v>
      </c>
      <c r="K410" s="194" t="s">
        <v>43</v>
      </c>
      <c r="L410" s="295" t="e">
        <f t="shared" si="5"/>
        <v>#N/A</v>
      </c>
    </row>
    <row r="411" spans="1:17" ht="12.75" customHeight="1">
      <c r="C411" s="1345" t="s">
        <v>560</v>
      </c>
      <c r="D411" s="1345"/>
      <c r="F411" s="299">
        <v>220</v>
      </c>
      <c r="G411" s="193" t="s">
        <v>41</v>
      </c>
      <c r="H411" s="299">
        <v>1.5</v>
      </c>
      <c r="I411" s="193" t="s">
        <v>41</v>
      </c>
      <c r="J411" s="362">
        <v>1</v>
      </c>
      <c r="K411" s="194" t="s">
        <v>43</v>
      </c>
      <c r="L411" s="295" t="e">
        <f t="shared" si="5"/>
        <v>#N/A</v>
      </c>
    </row>
    <row r="412" spans="1:17" ht="12.75" customHeight="1">
      <c r="C412" s="1345" t="s">
        <v>561</v>
      </c>
      <c r="D412" s="1345"/>
      <c r="F412" s="299">
        <v>80</v>
      </c>
      <c r="G412" s="193" t="s">
        <v>41</v>
      </c>
      <c r="H412" s="299">
        <v>1.5</v>
      </c>
      <c r="I412" s="193" t="s">
        <v>41</v>
      </c>
      <c r="J412" s="362">
        <v>1</v>
      </c>
      <c r="K412" s="194" t="s">
        <v>43</v>
      </c>
      <c r="L412" s="295" t="e">
        <f t="shared" si="5"/>
        <v>#N/A</v>
      </c>
    </row>
    <row r="413" spans="1:17" ht="12.75" customHeight="1">
      <c r="C413" s="1345" t="s">
        <v>562</v>
      </c>
      <c r="D413" s="1345"/>
      <c r="F413" s="299">
        <v>300</v>
      </c>
      <c r="G413" s="193" t="s">
        <v>41</v>
      </c>
      <c r="H413" s="299">
        <v>1.5</v>
      </c>
      <c r="I413" s="193" t="s">
        <v>41</v>
      </c>
      <c r="J413" s="362">
        <v>1</v>
      </c>
      <c r="K413" s="194" t="s">
        <v>43</v>
      </c>
      <c r="L413" s="295" t="e">
        <f t="shared" si="5"/>
        <v>#N/A</v>
      </c>
    </row>
    <row r="414" spans="1:17" ht="12.75" customHeight="1">
      <c r="C414" s="1345" t="s">
        <v>563</v>
      </c>
      <c r="D414" s="1345"/>
      <c r="F414" s="299">
        <v>280</v>
      </c>
      <c r="G414" s="193" t="s">
        <v>41</v>
      </c>
      <c r="H414" s="299">
        <v>1.5</v>
      </c>
      <c r="I414" s="193" t="s">
        <v>41</v>
      </c>
      <c r="J414" s="362">
        <v>2</v>
      </c>
      <c r="K414" s="194" t="s">
        <v>43</v>
      </c>
      <c r="L414" s="295" t="e">
        <f t="shared" si="5"/>
        <v>#N/A</v>
      </c>
    </row>
    <row r="415" spans="1:17" ht="12.75" customHeight="1">
      <c r="C415" s="1345" t="s">
        <v>564</v>
      </c>
      <c r="D415" s="1345"/>
      <c r="F415" s="299">
        <v>280</v>
      </c>
      <c r="G415" s="193" t="s">
        <v>41</v>
      </c>
      <c r="H415" s="299">
        <v>1.5</v>
      </c>
      <c r="I415" s="193" t="s">
        <v>41</v>
      </c>
      <c r="J415" s="362">
        <v>2</v>
      </c>
      <c r="K415" s="194" t="s">
        <v>43</v>
      </c>
      <c r="L415" s="295" t="e">
        <f t="shared" si="5"/>
        <v>#N/A</v>
      </c>
    </row>
    <row r="416" spans="1:17" ht="12.75" customHeight="1">
      <c r="C416" s="1345" t="s">
        <v>565</v>
      </c>
      <c r="D416" s="1345"/>
      <c r="F416" s="299">
        <v>280</v>
      </c>
      <c r="G416" s="193" t="s">
        <v>41</v>
      </c>
      <c r="H416" s="299">
        <v>1.5</v>
      </c>
      <c r="I416" s="193" t="s">
        <v>41</v>
      </c>
      <c r="J416" s="362">
        <v>2</v>
      </c>
      <c r="K416" s="194" t="s">
        <v>43</v>
      </c>
      <c r="L416" s="295" t="e">
        <f t="shared" si="5"/>
        <v>#N/A</v>
      </c>
    </row>
    <row r="417" spans="1:17" ht="12.75" customHeight="1">
      <c r="C417" s="1345" t="s">
        <v>566</v>
      </c>
      <c r="D417" s="1345"/>
      <c r="F417" s="299">
        <v>280</v>
      </c>
      <c r="G417" s="193" t="s">
        <v>41</v>
      </c>
      <c r="H417" s="299">
        <v>1.5</v>
      </c>
      <c r="I417" s="193" t="s">
        <v>41</v>
      </c>
      <c r="J417" s="362">
        <v>2</v>
      </c>
      <c r="K417" s="194" t="s">
        <v>43</v>
      </c>
      <c r="L417" s="295" t="e">
        <f t="shared" si="5"/>
        <v>#N/A</v>
      </c>
    </row>
    <row r="418" spans="1:17" ht="12.75" customHeight="1">
      <c r="C418" s="1345" t="s">
        <v>567</v>
      </c>
      <c r="D418" s="1345"/>
      <c r="F418" s="299">
        <v>300</v>
      </c>
      <c r="G418" s="193" t="s">
        <v>41</v>
      </c>
      <c r="H418" s="299">
        <v>1.5</v>
      </c>
      <c r="I418" s="193" t="s">
        <v>41</v>
      </c>
      <c r="J418" s="362">
        <v>2</v>
      </c>
      <c r="K418" s="194" t="s">
        <v>43</v>
      </c>
      <c r="L418" s="295" t="e">
        <f t="shared" si="5"/>
        <v>#N/A</v>
      </c>
    </row>
    <row r="419" spans="1:17" ht="12.75" customHeight="1">
      <c r="C419" s="1345" t="s">
        <v>568</v>
      </c>
      <c r="D419" s="1345"/>
      <c r="F419" s="299">
        <v>300</v>
      </c>
      <c r="G419" s="193" t="s">
        <v>41</v>
      </c>
      <c r="H419" s="299">
        <v>1.5</v>
      </c>
      <c r="I419" s="193" t="s">
        <v>41</v>
      </c>
      <c r="J419" s="362">
        <v>2</v>
      </c>
      <c r="K419" s="194" t="s">
        <v>43</v>
      </c>
      <c r="L419" s="295" t="e">
        <f t="shared" si="5"/>
        <v>#N/A</v>
      </c>
    </row>
    <row r="420" spans="1:17" ht="12.75" customHeight="1">
      <c r="C420" s="1345" t="s">
        <v>569</v>
      </c>
      <c r="D420" s="1345"/>
      <c r="F420" s="299">
        <v>320</v>
      </c>
      <c r="G420" s="193" t="s">
        <v>41</v>
      </c>
      <c r="H420" s="299">
        <v>1.5</v>
      </c>
      <c r="I420" s="193" t="s">
        <v>41</v>
      </c>
      <c r="J420" s="362">
        <v>2</v>
      </c>
      <c r="K420" s="194" t="s">
        <v>43</v>
      </c>
      <c r="L420" s="295" t="e">
        <f t="shared" si="5"/>
        <v>#N/A</v>
      </c>
    </row>
    <row r="421" spans="1:17" ht="12.75" customHeight="1">
      <c r="C421" s="1345" t="s">
        <v>570</v>
      </c>
      <c r="D421" s="1345"/>
      <c r="F421" s="299">
        <v>120</v>
      </c>
      <c r="G421" s="193" t="s">
        <v>41</v>
      </c>
      <c r="H421" s="299">
        <v>1.5</v>
      </c>
      <c r="I421" s="193" t="s">
        <v>41</v>
      </c>
      <c r="J421" s="362">
        <v>2</v>
      </c>
      <c r="K421" s="194" t="s">
        <v>43</v>
      </c>
      <c r="L421" s="295" t="e">
        <f t="shared" si="5"/>
        <v>#N/A</v>
      </c>
    </row>
    <row r="422" spans="1:17" ht="12.75" customHeight="1">
      <c r="C422" s="1345" t="s">
        <v>571</v>
      </c>
      <c r="D422" s="1345"/>
      <c r="F422" s="299">
        <v>100</v>
      </c>
      <c r="G422" s="193" t="s">
        <v>41</v>
      </c>
      <c r="H422" s="299">
        <v>1.5</v>
      </c>
      <c r="I422" s="193" t="s">
        <v>41</v>
      </c>
      <c r="J422" s="362">
        <v>2</v>
      </c>
      <c r="K422" s="194" t="s">
        <v>43</v>
      </c>
      <c r="L422" s="295" t="e">
        <f t="shared" si="5"/>
        <v>#N/A</v>
      </c>
    </row>
    <row r="423" spans="1:17" ht="12.75" customHeight="1">
      <c r="C423" s="1345" t="s">
        <v>572</v>
      </c>
      <c r="D423" s="1345"/>
      <c r="F423" s="299">
        <v>120</v>
      </c>
      <c r="G423" s="193" t="s">
        <v>41</v>
      </c>
      <c r="H423" s="299">
        <v>1.5</v>
      </c>
      <c r="I423" s="193" t="s">
        <v>41</v>
      </c>
      <c r="J423" s="362">
        <v>2</v>
      </c>
      <c r="K423" s="194" t="s">
        <v>43</v>
      </c>
      <c r="L423" s="332">
        <f>F423*H423*J423</f>
        <v>360</v>
      </c>
    </row>
    <row r="424" spans="1:17">
      <c r="C424" s="1344"/>
      <c r="D424" s="1344"/>
      <c r="J424" s="348" t="s">
        <v>382</v>
      </c>
      <c r="K424" s="335" t="s">
        <v>383</v>
      </c>
      <c r="L424" s="334" t="e">
        <f>SUM(L408:L423)</f>
        <v>#N/A</v>
      </c>
    </row>
    <row r="425" spans="1:17">
      <c r="C425" s="1344"/>
      <c r="D425" s="1344"/>
    </row>
    <row r="426" spans="1:17" s="186" customFormat="1" ht="33.75" customHeight="1" outlineLevel="2">
      <c r="A426" s="228" t="s">
        <v>573</v>
      </c>
      <c r="B426" s="207" t="s">
        <v>104</v>
      </c>
      <c r="C426" s="1336" t="e">
        <f>VLOOKUP(B426,#REF!,2,1)</f>
        <v>#REF!</v>
      </c>
      <c r="D426" s="1337"/>
      <c r="E426" s="1337"/>
      <c r="F426" s="1337"/>
      <c r="G426" s="1337"/>
      <c r="H426" s="1337"/>
      <c r="I426" s="1337"/>
      <c r="J426" s="1338"/>
      <c r="K426" s="287" t="s">
        <v>574</v>
      </c>
      <c r="L426" s="279">
        <f>L431</f>
        <v>544</v>
      </c>
      <c r="N426" s="280" t="e">
        <f>VLOOKUP(B426,#REF!,2,FALSE)</f>
        <v>#REF!</v>
      </c>
      <c r="O426" s="281" t="e">
        <f>L426*N426</f>
        <v>#REF!</v>
      </c>
      <c r="Q426" s="296"/>
    </row>
    <row r="428" spans="1:17">
      <c r="C428" s="1344"/>
      <c r="D428" s="1344"/>
      <c r="F428" s="316" t="s">
        <v>105</v>
      </c>
      <c r="G428" s="314" t="s">
        <v>133</v>
      </c>
      <c r="H428" s="319" t="s">
        <v>575</v>
      </c>
      <c r="I428" s="314" t="s">
        <v>133</v>
      </c>
      <c r="J428" s="314" t="s">
        <v>576</v>
      </c>
    </row>
    <row r="429" spans="1:17" ht="12.75" customHeight="1">
      <c r="C429" s="1345"/>
      <c r="D429" s="1345"/>
      <c r="F429" s="299">
        <v>9</v>
      </c>
      <c r="G429" s="193" t="s">
        <v>41</v>
      </c>
      <c r="H429" s="299">
        <v>7</v>
      </c>
      <c r="I429" s="193" t="s">
        <v>41</v>
      </c>
      <c r="J429" s="362">
        <v>8</v>
      </c>
      <c r="K429" s="194" t="s">
        <v>43</v>
      </c>
      <c r="L429" s="295">
        <f>F429*H429*J429</f>
        <v>504</v>
      </c>
    </row>
    <row r="430" spans="1:17" ht="12.75" customHeight="1">
      <c r="C430" s="1346" t="s">
        <v>545</v>
      </c>
      <c r="D430" s="1346"/>
      <c r="F430" s="299">
        <v>4</v>
      </c>
      <c r="G430" s="193" t="s">
        <v>41</v>
      </c>
      <c r="H430" s="299">
        <v>5</v>
      </c>
      <c r="I430" s="193" t="s">
        <v>41</v>
      </c>
      <c r="J430" s="362">
        <v>2</v>
      </c>
      <c r="K430" s="194" t="s">
        <v>43</v>
      </c>
      <c r="L430" s="363">
        <f>F430*H430*J430</f>
        <v>40</v>
      </c>
    </row>
    <row r="431" spans="1:17">
      <c r="J431" s="348" t="s">
        <v>382</v>
      </c>
      <c r="K431" s="335" t="s">
        <v>574</v>
      </c>
      <c r="L431" s="334">
        <f>SUM(L429:L430)</f>
        <v>544</v>
      </c>
    </row>
    <row r="433" spans="1:17" s="186" customFormat="1" ht="27.75" customHeight="1" outlineLevel="2">
      <c r="A433" s="228" t="s">
        <v>577</v>
      </c>
      <c r="B433" s="207" t="s">
        <v>107</v>
      </c>
      <c r="C433" s="1336" t="e">
        <f>VLOOKUP(B433,#REF!,2,1)</f>
        <v>#REF!</v>
      </c>
      <c r="D433" s="1337"/>
      <c r="E433" s="1337"/>
      <c r="F433" s="1337"/>
      <c r="G433" s="1337"/>
      <c r="H433" s="1337"/>
      <c r="I433" s="1337"/>
      <c r="J433" s="1338"/>
      <c r="K433" s="287" t="s">
        <v>574</v>
      </c>
      <c r="L433" s="279">
        <f>L438</f>
        <v>153.12</v>
      </c>
      <c r="N433" s="280" t="e">
        <f>VLOOKUP(B433,#REF!,2,FALSE)</f>
        <v>#REF!</v>
      </c>
      <c r="O433" s="281" t="e">
        <f>L433*N433</f>
        <v>#REF!</v>
      </c>
      <c r="Q433" s="296"/>
    </row>
    <row r="435" spans="1:17">
      <c r="C435" s="1344"/>
      <c r="D435" s="1344"/>
      <c r="F435" s="316" t="s">
        <v>578</v>
      </c>
      <c r="G435" s="314" t="s">
        <v>110</v>
      </c>
      <c r="H435" s="319" t="s">
        <v>579</v>
      </c>
      <c r="I435" s="314"/>
      <c r="J435" s="314"/>
    </row>
    <row r="436" spans="1:17" ht="12.75" customHeight="1">
      <c r="C436" s="1345"/>
      <c r="D436" s="1345"/>
      <c r="F436" s="299">
        <v>3736</v>
      </c>
      <c r="G436" s="193" t="s">
        <v>110</v>
      </c>
      <c r="H436" s="299">
        <v>25</v>
      </c>
      <c r="J436" s="362"/>
      <c r="K436" s="194" t="s">
        <v>43</v>
      </c>
      <c r="L436" s="295">
        <f>F436/H436</f>
        <v>149.44</v>
      </c>
    </row>
    <row r="437" spans="1:17" ht="12.75" customHeight="1">
      <c r="C437" s="1346" t="s">
        <v>545</v>
      </c>
      <c r="D437" s="1346"/>
      <c r="F437" s="299">
        <v>92</v>
      </c>
      <c r="G437" s="193" t="s">
        <v>110</v>
      </c>
      <c r="H437" s="299">
        <v>25</v>
      </c>
      <c r="J437" s="362"/>
      <c r="K437" s="194" t="s">
        <v>43</v>
      </c>
      <c r="L437" s="332">
        <f>F437/H437</f>
        <v>3.68</v>
      </c>
    </row>
    <row r="438" spans="1:17">
      <c r="J438" s="348" t="s">
        <v>382</v>
      </c>
      <c r="K438" s="335" t="s">
        <v>574</v>
      </c>
      <c r="L438" s="334">
        <f>SUM(L436:L437)</f>
        <v>153.12</v>
      </c>
    </row>
    <row r="440" spans="1:17" s="186" customFormat="1" ht="38.25" customHeight="1" outlineLevel="2">
      <c r="A440" s="228" t="s">
        <v>580</v>
      </c>
      <c r="B440" s="207" t="s">
        <v>199</v>
      </c>
      <c r="C440" s="1336" t="e">
        <f>VLOOKUP(B440,#REF!,2,1)</f>
        <v>#REF!</v>
      </c>
      <c r="D440" s="1337"/>
      <c r="E440" s="1337"/>
      <c r="F440" s="1337"/>
      <c r="G440" s="1337"/>
      <c r="H440" s="1337"/>
      <c r="I440" s="1337"/>
      <c r="J440" s="1338"/>
      <c r="K440" s="287" t="s">
        <v>437</v>
      </c>
      <c r="L440" s="279" t="e">
        <f>L459</f>
        <v>#N/A</v>
      </c>
      <c r="N440" s="280" t="e">
        <f>VLOOKUP(B440,#REF!,2,FALSE)</f>
        <v>#REF!</v>
      </c>
      <c r="O440" s="281" t="e">
        <f>L440*N440</f>
        <v>#N/A</v>
      </c>
      <c r="Q440" s="296"/>
    </row>
    <row r="442" spans="1:17">
      <c r="C442" s="1344"/>
      <c r="D442" s="1344"/>
      <c r="E442" s="316" t="s">
        <v>51</v>
      </c>
      <c r="F442" s="314" t="s">
        <v>133</v>
      </c>
      <c r="G442" s="319" t="s">
        <v>435</v>
      </c>
      <c r="H442" s="314" t="s">
        <v>133</v>
      </c>
      <c r="I442" s="319" t="s">
        <v>45</v>
      </c>
      <c r="J442" s="314" t="s">
        <v>225</v>
      </c>
    </row>
    <row r="443" spans="1:17" ht="12.75" customHeight="1">
      <c r="C443" s="1345" t="s">
        <v>557</v>
      </c>
      <c r="D443" s="1345"/>
      <c r="E443" s="299">
        <v>260</v>
      </c>
      <c r="F443" s="193" t="s">
        <v>41</v>
      </c>
      <c r="G443" s="299">
        <v>1.5</v>
      </c>
      <c r="H443" s="193" t="s">
        <v>41</v>
      </c>
      <c r="I443" s="299">
        <v>0.2</v>
      </c>
      <c r="J443" s="362">
        <v>2</v>
      </c>
      <c r="K443" s="194" t="s">
        <v>43</v>
      </c>
      <c r="L443" s="295">
        <f>E443*G443*I443*J443</f>
        <v>156</v>
      </c>
    </row>
    <row r="444" spans="1:17" ht="12.75" customHeight="1">
      <c r="C444" s="1345" t="s">
        <v>558</v>
      </c>
      <c r="D444" s="1345"/>
      <c r="E444" s="299">
        <v>141</v>
      </c>
      <c r="F444" s="193" t="s">
        <v>41</v>
      </c>
      <c r="G444" s="299">
        <v>1.5</v>
      </c>
      <c r="H444" s="193" t="s">
        <v>41</v>
      </c>
      <c r="I444" s="299">
        <v>0.2</v>
      </c>
      <c r="J444" s="362">
        <v>2</v>
      </c>
      <c r="K444" s="194" t="s">
        <v>43</v>
      </c>
      <c r="L444" s="295" t="e">
        <f t="shared" ref="L444:L458" si="6">#N/A</f>
        <v>#N/A</v>
      </c>
    </row>
    <row r="445" spans="1:17" ht="12.75" customHeight="1">
      <c r="C445" s="1345" t="s">
        <v>559</v>
      </c>
      <c r="D445" s="1345"/>
      <c r="E445" s="299">
        <v>120</v>
      </c>
      <c r="F445" s="193" t="s">
        <v>41</v>
      </c>
      <c r="G445" s="299">
        <v>1.5</v>
      </c>
      <c r="H445" s="193" t="s">
        <v>41</v>
      </c>
      <c r="I445" s="299">
        <v>0.2</v>
      </c>
      <c r="J445" s="362">
        <v>2</v>
      </c>
      <c r="K445" s="194" t="s">
        <v>43</v>
      </c>
      <c r="L445" s="295" t="e">
        <f t="shared" si="6"/>
        <v>#N/A</v>
      </c>
    </row>
    <row r="446" spans="1:17" ht="12.75" customHeight="1">
      <c r="C446" s="1345" t="s">
        <v>560</v>
      </c>
      <c r="D446" s="1345"/>
      <c r="E446" s="299">
        <v>220</v>
      </c>
      <c r="F446" s="193" t="s">
        <v>41</v>
      </c>
      <c r="G446" s="299">
        <v>1.5</v>
      </c>
      <c r="H446" s="193" t="s">
        <v>41</v>
      </c>
      <c r="I446" s="299">
        <v>0.2</v>
      </c>
      <c r="J446" s="362">
        <v>2</v>
      </c>
      <c r="K446" s="194" t="s">
        <v>43</v>
      </c>
      <c r="L446" s="295" t="e">
        <f t="shared" si="6"/>
        <v>#N/A</v>
      </c>
    </row>
    <row r="447" spans="1:17" ht="12.75" customHeight="1">
      <c r="C447" s="1345" t="s">
        <v>561</v>
      </c>
      <c r="D447" s="1345"/>
      <c r="E447" s="299">
        <v>80</v>
      </c>
      <c r="F447" s="193" t="s">
        <v>41</v>
      </c>
      <c r="G447" s="299">
        <v>1.5</v>
      </c>
      <c r="H447" s="193" t="s">
        <v>41</v>
      </c>
      <c r="I447" s="299">
        <v>0.2</v>
      </c>
      <c r="J447" s="362">
        <v>2</v>
      </c>
      <c r="K447" s="194" t="s">
        <v>43</v>
      </c>
      <c r="L447" s="295" t="e">
        <f t="shared" si="6"/>
        <v>#N/A</v>
      </c>
    </row>
    <row r="448" spans="1:17" ht="12.75" customHeight="1">
      <c r="C448" s="1345" t="s">
        <v>562</v>
      </c>
      <c r="D448" s="1345"/>
      <c r="E448" s="299">
        <v>300</v>
      </c>
      <c r="F448" s="193" t="s">
        <v>41</v>
      </c>
      <c r="G448" s="299">
        <v>1.5</v>
      </c>
      <c r="H448" s="193" t="s">
        <v>41</v>
      </c>
      <c r="I448" s="299">
        <v>0.2</v>
      </c>
      <c r="J448" s="362">
        <v>2</v>
      </c>
      <c r="K448" s="194" t="s">
        <v>43</v>
      </c>
      <c r="L448" s="295" t="e">
        <f t="shared" si="6"/>
        <v>#N/A</v>
      </c>
    </row>
    <row r="449" spans="1:17" ht="12.75" customHeight="1">
      <c r="C449" s="1345" t="s">
        <v>563</v>
      </c>
      <c r="D449" s="1345"/>
      <c r="E449" s="299">
        <v>280</v>
      </c>
      <c r="F449" s="193" t="s">
        <v>41</v>
      </c>
      <c r="G449" s="299">
        <v>1.5</v>
      </c>
      <c r="H449" s="193" t="s">
        <v>41</v>
      </c>
      <c r="I449" s="299">
        <v>0.2</v>
      </c>
      <c r="J449" s="362">
        <v>2</v>
      </c>
      <c r="K449" s="194" t="s">
        <v>43</v>
      </c>
      <c r="L449" s="295" t="e">
        <f t="shared" si="6"/>
        <v>#N/A</v>
      </c>
    </row>
    <row r="450" spans="1:17" ht="12.75" customHeight="1">
      <c r="C450" s="1345" t="s">
        <v>564</v>
      </c>
      <c r="D450" s="1345"/>
      <c r="E450" s="299">
        <v>280</v>
      </c>
      <c r="F450" s="193" t="s">
        <v>41</v>
      </c>
      <c r="G450" s="299">
        <v>1.5</v>
      </c>
      <c r="H450" s="193" t="s">
        <v>41</v>
      </c>
      <c r="I450" s="299">
        <v>0.2</v>
      </c>
      <c r="J450" s="362">
        <v>2</v>
      </c>
      <c r="K450" s="194" t="s">
        <v>43</v>
      </c>
      <c r="L450" s="295" t="e">
        <f t="shared" si="6"/>
        <v>#N/A</v>
      </c>
    </row>
    <row r="451" spans="1:17" ht="12.75" customHeight="1">
      <c r="C451" s="1345" t="s">
        <v>565</v>
      </c>
      <c r="D451" s="1345"/>
      <c r="E451" s="299">
        <v>280</v>
      </c>
      <c r="F451" s="193" t="s">
        <v>41</v>
      </c>
      <c r="G451" s="299">
        <v>1.5</v>
      </c>
      <c r="H451" s="193" t="s">
        <v>41</v>
      </c>
      <c r="I451" s="299">
        <v>0.2</v>
      </c>
      <c r="J451" s="362">
        <v>2</v>
      </c>
      <c r="K451" s="194" t="s">
        <v>43</v>
      </c>
      <c r="L451" s="295" t="e">
        <f t="shared" si="6"/>
        <v>#N/A</v>
      </c>
    </row>
    <row r="452" spans="1:17" ht="12.75" customHeight="1">
      <c r="C452" s="1345" t="s">
        <v>566</v>
      </c>
      <c r="D452" s="1345"/>
      <c r="E452" s="299">
        <v>280</v>
      </c>
      <c r="F452" s="193" t="s">
        <v>41</v>
      </c>
      <c r="G452" s="299">
        <v>1.5</v>
      </c>
      <c r="H452" s="193" t="s">
        <v>41</v>
      </c>
      <c r="I452" s="299">
        <v>0.2</v>
      </c>
      <c r="J452" s="362">
        <v>2</v>
      </c>
      <c r="K452" s="194" t="s">
        <v>43</v>
      </c>
      <c r="L452" s="295" t="e">
        <f t="shared" si="6"/>
        <v>#N/A</v>
      </c>
    </row>
    <row r="453" spans="1:17" ht="12.75" customHeight="1">
      <c r="C453" s="1345" t="s">
        <v>567</v>
      </c>
      <c r="D453" s="1345"/>
      <c r="E453" s="299">
        <v>310</v>
      </c>
      <c r="F453" s="193" t="s">
        <v>41</v>
      </c>
      <c r="G453" s="299">
        <v>1.5</v>
      </c>
      <c r="H453" s="193" t="s">
        <v>41</v>
      </c>
      <c r="I453" s="299">
        <v>0.2</v>
      </c>
      <c r="J453" s="362">
        <v>2</v>
      </c>
      <c r="K453" s="194" t="s">
        <v>43</v>
      </c>
      <c r="L453" s="295" t="e">
        <f t="shared" si="6"/>
        <v>#N/A</v>
      </c>
    </row>
    <row r="454" spans="1:17" ht="12.75" customHeight="1">
      <c r="C454" s="1345" t="s">
        <v>568</v>
      </c>
      <c r="D454" s="1345"/>
      <c r="E454" s="299">
        <v>300</v>
      </c>
      <c r="F454" s="193" t="s">
        <v>41</v>
      </c>
      <c r="G454" s="299">
        <v>1.5</v>
      </c>
      <c r="H454" s="193" t="s">
        <v>41</v>
      </c>
      <c r="I454" s="299">
        <v>0.2</v>
      </c>
      <c r="J454" s="362">
        <v>2</v>
      </c>
      <c r="K454" s="194" t="s">
        <v>43</v>
      </c>
      <c r="L454" s="295" t="e">
        <f t="shared" si="6"/>
        <v>#N/A</v>
      </c>
    </row>
    <row r="455" spans="1:17" ht="12.75" customHeight="1">
      <c r="C455" s="1345" t="s">
        <v>569</v>
      </c>
      <c r="D455" s="1345"/>
      <c r="E455" s="299">
        <v>320</v>
      </c>
      <c r="F455" s="193" t="s">
        <v>41</v>
      </c>
      <c r="G455" s="299">
        <v>1.5</v>
      </c>
      <c r="H455" s="193" t="s">
        <v>41</v>
      </c>
      <c r="I455" s="299">
        <v>0.2</v>
      </c>
      <c r="J455" s="362">
        <v>2</v>
      </c>
      <c r="K455" s="194" t="s">
        <v>43</v>
      </c>
      <c r="L455" s="295" t="e">
        <f t="shared" si="6"/>
        <v>#N/A</v>
      </c>
    </row>
    <row r="456" spans="1:17" ht="12.75" customHeight="1">
      <c r="C456" s="1345" t="s">
        <v>570</v>
      </c>
      <c r="D456" s="1345"/>
      <c r="E456" s="299">
        <v>120</v>
      </c>
      <c r="F456" s="193" t="s">
        <v>41</v>
      </c>
      <c r="G456" s="299">
        <v>1.5</v>
      </c>
      <c r="H456" s="193" t="s">
        <v>41</v>
      </c>
      <c r="I456" s="299">
        <v>0.2</v>
      </c>
      <c r="J456" s="362">
        <v>2</v>
      </c>
      <c r="K456" s="194" t="s">
        <v>43</v>
      </c>
      <c r="L456" s="295" t="e">
        <f t="shared" si="6"/>
        <v>#N/A</v>
      </c>
    </row>
    <row r="457" spans="1:17" ht="12.75" customHeight="1">
      <c r="C457" s="1345" t="s">
        <v>571</v>
      </c>
      <c r="D457" s="1345"/>
      <c r="E457" s="299">
        <v>100</v>
      </c>
      <c r="F457" s="193" t="s">
        <v>41</v>
      </c>
      <c r="G457" s="299">
        <v>1.5</v>
      </c>
      <c r="H457" s="193" t="s">
        <v>41</v>
      </c>
      <c r="I457" s="299">
        <v>0.2</v>
      </c>
      <c r="J457" s="362">
        <v>2</v>
      </c>
      <c r="K457" s="194" t="s">
        <v>43</v>
      </c>
      <c r="L457" s="295" t="e">
        <f t="shared" si="6"/>
        <v>#N/A</v>
      </c>
    </row>
    <row r="458" spans="1:17" ht="12.75" customHeight="1">
      <c r="C458" s="1345" t="s">
        <v>572</v>
      </c>
      <c r="D458" s="1345"/>
      <c r="E458" s="299">
        <v>120</v>
      </c>
      <c r="F458" s="193" t="s">
        <v>41</v>
      </c>
      <c r="G458" s="299">
        <v>1.5</v>
      </c>
      <c r="I458" s="299">
        <v>0.2</v>
      </c>
      <c r="J458" s="362">
        <v>2</v>
      </c>
      <c r="K458" s="194" t="s">
        <v>43</v>
      </c>
      <c r="L458" s="332" t="e">
        <f t="shared" si="6"/>
        <v>#N/A</v>
      </c>
    </row>
    <row r="459" spans="1:17">
      <c r="C459" s="1344"/>
      <c r="D459" s="1344"/>
      <c r="J459" s="348" t="s">
        <v>382</v>
      </c>
      <c r="K459" s="335" t="s">
        <v>437</v>
      </c>
      <c r="L459" s="334" t="e">
        <f>SUM(L443:L458)</f>
        <v>#N/A</v>
      </c>
    </row>
    <row r="461" spans="1:17" s="186" customFormat="1" ht="29.25" customHeight="1" outlineLevel="2">
      <c r="A461" s="228" t="s">
        <v>581</v>
      </c>
      <c r="B461" s="207" t="s">
        <v>201</v>
      </c>
      <c r="C461" s="1336" t="e">
        <f>VLOOKUP(B461,#REF!,2,1)</f>
        <v>#REF!</v>
      </c>
      <c r="D461" s="1337"/>
      <c r="E461" s="1337"/>
      <c r="F461" s="1337"/>
      <c r="G461" s="1337"/>
      <c r="H461" s="1337"/>
      <c r="I461" s="1337"/>
      <c r="J461" s="1338"/>
      <c r="K461" s="287" t="s">
        <v>437</v>
      </c>
      <c r="L461" s="279" t="e">
        <f>L471</f>
        <v>#N/A</v>
      </c>
      <c r="N461" s="280" t="e">
        <f>VLOOKUP(B461,#REF!,2,FALSE)</f>
        <v>#REF!</v>
      </c>
      <c r="O461" s="281" t="e">
        <f>L461*N461</f>
        <v>#N/A</v>
      </c>
      <c r="Q461" s="296"/>
    </row>
    <row r="463" spans="1:17">
      <c r="C463" s="1344"/>
      <c r="D463" s="1344"/>
      <c r="F463" s="316" t="s">
        <v>51</v>
      </c>
      <c r="G463" s="314" t="s">
        <v>133</v>
      </c>
      <c r="H463" s="319" t="s">
        <v>435</v>
      </c>
      <c r="I463" s="314" t="s">
        <v>133</v>
      </c>
      <c r="J463" s="314" t="s">
        <v>196</v>
      </c>
    </row>
    <row r="464" spans="1:17">
      <c r="C464" s="360" t="s">
        <v>233</v>
      </c>
      <c r="F464" s="346">
        <v>260</v>
      </c>
      <c r="G464" s="193" t="s">
        <v>41</v>
      </c>
      <c r="H464" s="258">
        <v>7.6</v>
      </c>
      <c r="I464" s="193" t="s">
        <v>41</v>
      </c>
      <c r="J464" s="362">
        <v>0.5</v>
      </c>
      <c r="K464" s="194" t="s">
        <v>43</v>
      </c>
      <c r="L464" s="295">
        <f>F464*H464*J464</f>
        <v>988</v>
      </c>
    </row>
    <row r="465" spans="1:17">
      <c r="C465" s="360" t="s">
        <v>376</v>
      </c>
      <c r="F465" s="346">
        <v>300</v>
      </c>
      <c r="G465" s="193" t="s">
        <v>41</v>
      </c>
      <c r="H465" s="258">
        <v>7.6</v>
      </c>
      <c r="I465" s="193" t="s">
        <v>41</v>
      </c>
      <c r="J465" s="362">
        <v>0.5</v>
      </c>
      <c r="K465" s="194" t="s">
        <v>43</v>
      </c>
      <c r="L465" s="295" t="e">
        <f t="shared" ref="L465:L470" si="7">#N/A</f>
        <v>#N/A</v>
      </c>
    </row>
    <row r="466" spans="1:17">
      <c r="C466" s="360" t="s">
        <v>377</v>
      </c>
      <c r="F466" s="346">
        <v>560</v>
      </c>
      <c r="G466" s="193" t="s">
        <v>41</v>
      </c>
      <c r="H466" s="258">
        <v>6.6</v>
      </c>
      <c r="I466" s="193" t="s">
        <v>41</v>
      </c>
      <c r="J466" s="362">
        <v>0.5</v>
      </c>
      <c r="K466" s="194" t="s">
        <v>43</v>
      </c>
      <c r="L466" s="295" t="e">
        <f t="shared" si="7"/>
        <v>#N/A</v>
      </c>
    </row>
    <row r="467" spans="1:17">
      <c r="C467" s="360" t="s">
        <v>378</v>
      </c>
      <c r="F467" s="346">
        <v>560</v>
      </c>
      <c r="G467" s="193" t="s">
        <v>41</v>
      </c>
      <c r="H467" s="258">
        <v>6.6</v>
      </c>
      <c r="I467" s="193" t="s">
        <v>41</v>
      </c>
      <c r="J467" s="362">
        <v>0.5</v>
      </c>
      <c r="K467" s="194" t="s">
        <v>43</v>
      </c>
      <c r="L467" s="295" t="e">
        <f t="shared" si="7"/>
        <v>#N/A</v>
      </c>
    </row>
    <row r="468" spans="1:17">
      <c r="C468" s="360" t="s">
        <v>379</v>
      </c>
      <c r="F468" s="346">
        <v>560</v>
      </c>
      <c r="G468" s="193" t="s">
        <v>41</v>
      </c>
      <c r="H468" s="258">
        <v>6.6</v>
      </c>
      <c r="I468" s="193" t="s">
        <v>41</v>
      </c>
      <c r="J468" s="362">
        <v>0.5</v>
      </c>
      <c r="K468" s="194" t="s">
        <v>43</v>
      </c>
      <c r="L468" s="295" t="e">
        <f t="shared" si="7"/>
        <v>#N/A</v>
      </c>
    </row>
    <row r="469" spans="1:17">
      <c r="C469" s="360" t="s">
        <v>380</v>
      </c>
      <c r="F469" s="346">
        <v>620</v>
      </c>
      <c r="G469" s="193" t="s">
        <v>41</v>
      </c>
      <c r="H469" s="258">
        <v>6.6</v>
      </c>
      <c r="I469" s="193" t="s">
        <v>41</v>
      </c>
      <c r="J469" s="362">
        <v>0.5</v>
      </c>
      <c r="K469" s="194" t="s">
        <v>43</v>
      </c>
      <c r="L469" s="295" t="e">
        <f t="shared" si="7"/>
        <v>#N/A</v>
      </c>
    </row>
    <row r="470" spans="1:17">
      <c r="C470" s="360" t="s">
        <v>381</v>
      </c>
      <c r="F470" s="346">
        <v>340</v>
      </c>
      <c r="G470" s="193" t="s">
        <v>41</v>
      </c>
      <c r="H470" s="258">
        <v>6.6</v>
      </c>
      <c r="I470" s="193" t="s">
        <v>41</v>
      </c>
      <c r="J470" s="362">
        <v>0.5</v>
      </c>
      <c r="K470" s="194" t="s">
        <v>43</v>
      </c>
      <c r="L470" s="332" t="e">
        <f t="shared" si="7"/>
        <v>#N/A</v>
      </c>
    </row>
    <row r="471" spans="1:17">
      <c r="J471" s="348" t="s">
        <v>382</v>
      </c>
      <c r="K471" s="335" t="s">
        <v>437</v>
      </c>
      <c r="L471" s="334" t="e">
        <f>SUM(L464:L470)</f>
        <v>#N/A</v>
      </c>
    </row>
    <row r="473" spans="1:17" s="186" customFormat="1" ht="33" customHeight="1" outlineLevel="2">
      <c r="A473" s="228" t="s">
        <v>582</v>
      </c>
      <c r="B473" s="207" t="s">
        <v>488</v>
      </c>
      <c r="C473" s="1336" t="e">
        <f>VLOOKUP(B473,#REF!,2,1)</f>
        <v>#REF!</v>
      </c>
      <c r="D473" s="1337"/>
      <c r="E473" s="1337"/>
      <c r="F473" s="1337"/>
      <c r="G473" s="1337"/>
      <c r="H473" s="1337"/>
      <c r="I473" s="1337"/>
      <c r="J473" s="1338"/>
      <c r="K473" s="287" t="s">
        <v>583</v>
      </c>
      <c r="L473" s="279">
        <f>L478</f>
        <v>574756.80000000005</v>
      </c>
      <c r="N473" s="280" t="e">
        <f>VLOOKUP(B473,#REF!,2,FALSE)</f>
        <v>#REF!</v>
      </c>
      <c r="O473" s="281" t="e">
        <f>L473*N473</f>
        <v>#REF!</v>
      </c>
      <c r="Q473" s="296"/>
    </row>
    <row r="475" spans="1:17">
      <c r="C475" s="1344"/>
      <c r="D475" s="1344"/>
      <c r="F475" s="314" t="s">
        <v>584</v>
      </c>
      <c r="G475" s="314" t="s">
        <v>133</v>
      </c>
      <c r="H475" s="319" t="s">
        <v>420</v>
      </c>
      <c r="I475" s="314"/>
      <c r="J475" s="314"/>
    </row>
    <row r="476" spans="1:17">
      <c r="C476" s="1347" t="s">
        <v>149</v>
      </c>
      <c r="D476" s="1347"/>
      <c r="F476" s="299">
        <v>19512</v>
      </c>
      <c r="H476" s="193">
        <v>25</v>
      </c>
      <c r="K476" s="194" t="s">
        <v>43</v>
      </c>
      <c r="L476" s="337">
        <f>F476*H476</f>
        <v>487800</v>
      </c>
    </row>
    <row r="477" spans="1:17">
      <c r="C477" s="1347" t="s">
        <v>585</v>
      </c>
      <c r="D477" s="1347"/>
      <c r="F477" s="299">
        <v>2173.92</v>
      </c>
      <c r="H477" s="193">
        <v>40</v>
      </c>
      <c r="K477" s="194" t="s">
        <v>43</v>
      </c>
      <c r="L477" s="338">
        <f>F477*H477</f>
        <v>86956.800000000003</v>
      </c>
    </row>
    <row r="478" spans="1:17">
      <c r="J478" s="348" t="s">
        <v>382</v>
      </c>
      <c r="K478" s="335" t="s">
        <v>583</v>
      </c>
      <c r="L478" s="339">
        <f>SUM(L476:L477)</f>
        <v>574756.80000000005</v>
      </c>
    </row>
    <row r="480" spans="1:17">
      <c r="F480" s="316" t="s">
        <v>586</v>
      </c>
      <c r="G480" s="314" t="s">
        <v>133</v>
      </c>
      <c r="H480" s="314" t="s">
        <v>200</v>
      </c>
      <c r="I480" s="314" t="s">
        <v>133</v>
      </c>
      <c r="J480" s="314" t="s">
        <v>587</v>
      </c>
    </row>
    <row r="481" spans="1:17">
      <c r="D481" s="345" t="s">
        <v>588</v>
      </c>
      <c r="E481" s="365">
        <v>2140.8000000000002</v>
      </c>
      <c r="F481" s="299">
        <v>17840</v>
      </c>
      <c r="G481" s="299" t="s">
        <v>41</v>
      </c>
      <c r="H481" s="366">
        <v>0.05</v>
      </c>
      <c r="I481" s="299" t="s">
        <v>41</v>
      </c>
      <c r="J481" s="362">
        <v>2.4</v>
      </c>
    </row>
    <row r="482" spans="1:17">
      <c r="D482" s="367" t="s">
        <v>589</v>
      </c>
      <c r="E482" s="365"/>
      <c r="F482" s="299">
        <v>276</v>
      </c>
      <c r="G482" s="299" t="s">
        <v>41</v>
      </c>
      <c r="H482" s="366">
        <v>0.05</v>
      </c>
      <c r="I482" s="299" t="s">
        <v>41</v>
      </c>
      <c r="J482" s="362">
        <v>2.4</v>
      </c>
    </row>
    <row r="484" spans="1:17" s="186" customFormat="1" ht="33" customHeight="1" outlineLevel="2">
      <c r="A484" s="228" t="s">
        <v>590</v>
      </c>
      <c r="B484" s="207" t="s">
        <v>483</v>
      </c>
      <c r="C484" s="1336" t="e">
        <f>VLOOKUP(B484,#REF!,2,1)</f>
        <v>#REF!</v>
      </c>
      <c r="D484" s="1337"/>
      <c r="E484" s="1337"/>
      <c r="F484" s="1337"/>
      <c r="G484" s="1337"/>
      <c r="H484" s="1337"/>
      <c r="I484" s="1337"/>
      <c r="J484" s="1338"/>
      <c r="K484" s="287" t="s">
        <v>484</v>
      </c>
      <c r="L484" s="279">
        <f>L489</f>
        <v>19545.12</v>
      </c>
      <c r="N484" s="280" t="e">
        <f>VLOOKUP(B484,#REF!,2,FALSE)</f>
        <v>#REF!</v>
      </c>
      <c r="O484" s="281" t="e">
        <f>L484*N484</f>
        <v>#REF!</v>
      </c>
      <c r="Q484" s="296"/>
    </row>
    <row r="486" spans="1:17">
      <c r="C486" s="1344"/>
      <c r="D486" s="1344"/>
      <c r="F486" s="314" t="s">
        <v>591</v>
      </c>
      <c r="G486" s="314" t="s">
        <v>133</v>
      </c>
      <c r="H486" s="314" t="s">
        <v>587</v>
      </c>
      <c r="I486" s="314"/>
      <c r="J486" s="314"/>
    </row>
    <row r="487" spans="1:17">
      <c r="C487" s="1347" t="s">
        <v>203</v>
      </c>
      <c r="D487" s="1347"/>
      <c r="F487" s="362">
        <v>10840</v>
      </c>
      <c r="G487" s="193" t="s">
        <v>133</v>
      </c>
      <c r="H487" s="193">
        <v>1.8</v>
      </c>
      <c r="K487" s="194" t="s">
        <v>43</v>
      </c>
      <c r="L487" s="337">
        <f>F487*H487</f>
        <v>19512</v>
      </c>
    </row>
    <row r="488" spans="1:17">
      <c r="C488" s="1347" t="s">
        <v>592</v>
      </c>
      <c r="D488" s="1347"/>
      <c r="F488" s="258">
        <v>13.8</v>
      </c>
      <c r="G488" s="193" t="s">
        <v>133</v>
      </c>
      <c r="H488" s="193">
        <v>2.4</v>
      </c>
      <c r="K488" s="194" t="s">
        <v>43</v>
      </c>
      <c r="L488" s="338">
        <f>F488*H488</f>
        <v>33.119999999999997</v>
      </c>
    </row>
    <row r="489" spans="1:17">
      <c r="J489" s="348" t="s">
        <v>382</v>
      </c>
      <c r="K489" s="335" t="s">
        <v>484</v>
      </c>
      <c r="L489" s="339">
        <f>SUM(L487:L488)</f>
        <v>19545.12</v>
      </c>
    </row>
    <row r="491" spans="1:17" s="186" customFormat="1" ht="27.75" customHeight="1" outlineLevel="2">
      <c r="A491" s="228" t="s">
        <v>593</v>
      </c>
      <c r="B491" s="207" t="s">
        <v>208</v>
      </c>
      <c r="C491" s="1336" t="e">
        <f>VLOOKUP(B491,#REF!,2,1)</f>
        <v>#REF!</v>
      </c>
      <c r="D491" s="1337"/>
      <c r="E491" s="1337"/>
      <c r="F491" s="1337"/>
      <c r="G491" s="1337"/>
      <c r="H491" s="1337"/>
      <c r="I491" s="1337"/>
      <c r="J491" s="1338"/>
      <c r="K491" s="287" t="s">
        <v>574</v>
      </c>
      <c r="L491" s="279">
        <f>L495</f>
        <v>78</v>
      </c>
      <c r="N491" s="280" t="e">
        <f>VLOOKUP(B491,#REF!,2,FALSE)</f>
        <v>#REF!</v>
      </c>
      <c r="O491" s="281" t="e">
        <f>L491*N491</f>
        <v>#REF!</v>
      </c>
      <c r="Q491" s="296"/>
    </row>
    <row r="493" spans="1:17">
      <c r="D493" s="364" t="s">
        <v>594</v>
      </c>
      <c r="K493" s="194" t="s">
        <v>43</v>
      </c>
      <c r="L493" s="368">
        <v>75</v>
      </c>
    </row>
    <row r="494" spans="1:17">
      <c r="D494" s="364" t="s">
        <v>595</v>
      </c>
      <c r="K494" s="194" t="s">
        <v>43</v>
      </c>
      <c r="L494" s="369">
        <v>3</v>
      </c>
    </row>
    <row r="495" spans="1:17">
      <c r="J495" s="348" t="s">
        <v>382</v>
      </c>
      <c r="K495" s="335" t="s">
        <v>574</v>
      </c>
      <c r="L495" s="370">
        <f>SUM(L493:L494)</f>
        <v>78</v>
      </c>
    </row>
    <row r="497" spans="1:17" s="186" customFormat="1" ht="17.25" customHeight="1" outlineLevel="2">
      <c r="A497" s="228" t="s">
        <v>596</v>
      </c>
      <c r="B497" s="207" t="s">
        <v>597</v>
      </c>
      <c r="C497" s="1336" t="e">
        <f>VLOOKUP(B497,#REF!,2,1)</f>
        <v>#REF!</v>
      </c>
      <c r="D497" s="1337"/>
      <c r="E497" s="1337"/>
      <c r="F497" s="1337"/>
      <c r="G497" s="1337"/>
      <c r="H497" s="1337"/>
      <c r="I497" s="1337"/>
      <c r="J497" s="1338"/>
      <c r="K497" s="287" t="s">
        <v>437</v>
      </c>
      <c r="L497" s="279">
        <f>L503</f>
        <v>3751.2</v>
      </c>
      <c r="N497" s="280" t="e">
        <f>VLOOKUP(B497,#REF!,2,FALSE)</f>
        <v>#REF!</v>
      </c>
      <c r="O497" s="281" t="e">
        <f>L497*N497</f>
        <v>#REF!</v>
      </c>
      <c r="Q497" s="296"/>
    </row>
    <row r="499" spans="1:17">
      <c r="C499" s="1344"/>
      <c r="D499" s="1344"/>
      <c r="F499" s="316" t="s">
        <v>51</v>
      </c>
      <c r="G499" s="314" t="s">
        <v>133</v>
      </c>
      <c r="H499" s="319" t="s">
        <v>435</v>
      </c>
      <c r="I499" s="314" t="s">
        <v>133</v>
      </c>
      <c r="J499" s="314" t="s">
        <v>196</v>
      </c>
    </row>
    <row r="500" spans="1:17">
      <c r="D500" s="367" t="s">
        <v>598</v>
      </c>
      <c r="F500" s="258">
        <v>560</v>
      </c>
      <c r="G500" s="258" t="s">
        <v>41</v>
      </c>
      <c r="H500" s="258">
        <v>6.6</v>
      </c>
      <c r="I500" s="258" t="s">
        <v>41</v>
      </c>
      <c r="J500" s="258">
        <v>0.2</v>
      </c>
      <c r="K500" s="194" t="s">
        <v>43</v>
      </c>
      <c r="L500" s="295">
        <f>F500*H500*J500</f>
        <v>739.2</v>
      </c>
    </row>
    <row r="501" spans="1:17">
      <c r="D501" s="367" t="s">
        <v>599</v>
      </c>
      <c r="F501" s="258">
        <v>2640</v>
      </c>
      <c r="G501" s="258" t="s">
        <v>41</v>
      </c>
      <c r="H501" s="258">
        <v>5.6</v>
      </c>
      <c r="I501" s="258" t="s">
        <v>41</v>
      </c>
      <c r="J501" s="258">
        <v>0.2</v>
      </c>
      <c r="K501" s="194" t="s">
        <v>43</v>
      </c>
      <c r="L501" s="295">
        <f>F501*H501*J501</f>
        <v>2956.7999999999997</v>
      </c>
    </row>
    <row r="502" spans="1:17">
      <c r="D502" s="367" t="s">
        <v>600</v>
      </c>
      <c r="F502" s="258">
        <v>92</v>
      </c>
      <c r="G502" s="258" t="s">
        <v>41</v>
      </c>
      <c r="H502" s="258">
        <v>3</v>
      </c>
      <c r="I502" s="258" t="s">
        <v>41</v>
      </c>
      <c r="J502" s="258">
        <v>0.2</v>
      </c>
      <c r="K502" s="194" t="s">
        <v>43</v>
      </c>
      <c r="L502" s="332">
        <f>F502*H502*J502</f>
        <v>55.2</v>
      </c>
    </row>
    <row r="503" spans="1:17">
      <c r="J503" s="348" t="s">
        <v>382</v>
      </c>
      <c r="K503" s="335" t="s">
        <v>437</v>
      </c>
      <c r="L503" s="334">
        <f>SUM(L500:L502)</f>
        <v>3751.2</v>
      </c>
    </row>
    <row r="504" spans="1:17" s="186" customFormat="1" ht="17.25" customHeight="1" outlineLevel="2">
      <c r="A504" s="228" t="s">
        <v>601</v>
      </c>
      <c r="B504" s="207" t="s">
        <v>210</v>
      </c>
      <c r="C504" s="1336" t="e">
        <f>VLOOKUP(B504,#REF!,2,1)</f>
        <v>#REF!</v>
      </c>
      <c r="D504" s="1337"/>
      <c r="E504" s="1337"/>
      <c r="F504" s="1337"/>
      <c r="G504" s="1337"/>
      <c r="H504" s="1337"/>
      <c r="I504" s="1337"/>
      <c r="J504" s="1338"/>
      <c r="K504" s="287" t="s">
        <v>437</v>
      </c>
      <c r="L504" s="279">
        <f>L510</f>
        <v>3751.2</v>
      </c>
      <c r="N504" s="280" t="e">
        <f>VLOOKUP(B504,#REF!,2,FALSE)</f>
        <v>#REF!</v>
      </c>
      <c r="O504" s="281" t="e">
        <f>L504*N504</f>
        <v>#REF!</v>
      </c>
      <c r="Q504" s="296"/>
    </row>
    <row r="506" spans="1:17">
      <c r="C506" s="1344"/>
      <c r="D506" s="1344"/>
      <c r="F506" s="316" t="s">
        <v>51</v>
      </c>
      <c r="G506" s="314" t="s">
        <v>133</v>
      </c>
      <c r="H506" s="319" t="s">
        <v>435</v>
      </c>
      <c r="I506" s="314" t="s">
        <v>133</v>
      </c>
      <c r="J506" s="314" t="s">
        <v>196</v>
      </c>
    </row>
    <row r="507" spans="1:17">
      <c r="D507" s="367" t="s">
        <v>598</v>
      </c>
      <c r="F507" s="258">
        <v>560</v>
      </c>
      <c r="G507" s="258" t="s">
        <v>41</v>
      </c>
      <c r="H507" s="258">
        <v>6.6</v>
      </c>
      <c r="I507" s="258" t="s">
        <v>41</v>
      </c>
      <c r="J507" s="258">
        <v>0.2</v>
      </c>
      <c r="K507" s="194" t="s">
        <v>43</v>
      </c>
      <c r="L507" s="295">
        <f>F507*H507*J507</f>
        <v>739.2</v>
      </c>
    </row>
    <row r="508" spans="1:17">
      <c r="D508" s="367" t="s">
        <v>599</v>
      </c>
      <c r="F508" s="258">
        <v>2640</v>
      </c>
      <c r="G508" s="258" t="s">
        <v>41</v>
      </c>
      <c r="H508" s="258">
        <v>5.6</v>
      </c>
      <c r="I508" s="258" t="s">
        <v>41</v>
      </c>
      <c r="J508" s="258">
        <v>0.2</v>
      </c>
      <c r="K508" s="194" t="s">
        <v>43</v>
      </c>
      <c r="L508" s="295">
        <f>F508*H508*J508</f>
        <v>2956.7999999999997</v>
      </c>
    </row>
    <row r="509" spans="1:17">
      <c r="D509" s="367" t="s">
        <v>600</v>
      </c>
      <c r="F509" s="258">
        <v>92</v>
      </c>
      <c r="G509" s="258" t="s">
        <v>41</v>
      </c>
      <c r="H509" s="258">
        <v>3</v>
      </c>
      <c r="I509" s="258" t="s">
        <v>41</v>
      </c>
      <c r="J509" s="258">
        <v>0.2</v>
      </c>
      <c r="K509" s="194" t="s">
        <v>43</v>
      </c>
      <c r="L509" s="332">
        <f>F509*H509*J509</f>
        <v>55.2</v>
      </c>
    </row>
    <row r="510" spans="1:17">
      <c r="J510" s="348" t="s">
        <v>382</v>
      </c>
      <c r="K510" s="335" t="s">
        <v>437</v>
      </c>
      <c r="L510" s="334">
        <f>SUM(L507:L509)</f>
        <v>3751.2</v>
      </c>
    </row>
    <row r="512" spans="1:17" s="186" customFormat="1" ht="38.25" customHeight="1" outlineLevel="2">
      <c r="A512" s="228" t="s">
        <v>602</v>
      </c>
      <c r="B512" s="207" t="s">
        <v>211</v>
      </c>
      <c r="C512" s="1336" t="e">
        <f>VLOOKUP(B512,#REF!,2,1)</f>
        <v>#REF!</v>
      </c>
      <c r="D512" s="1337"/>
      <c r="E512" s="1337"/>
      <c r="F512" s="1337"/>
      <c r="G512" s="1337"/>
      <c r="H512" s="1337"/>
      <c r="I512" s="1337"/>
      <c r="J512" s="1338"/>
      <c r="K512" s="287" t="s">
        <v>484</v>
      </c>
      <c r="L512" s="279" t="e">
        <f>L523</f>
        <v>#N/A</v>
      </c>
      <c r="N512" s="280" t="e">
        <f>VLOOKUP(B512,#REF!,2,FALSE)</f>
        <v>#REF!</v>
      </c>
      <c r="O512" s="281" t="e">
        <f>L512*N512</f>
        <v>#N/A</v>
      </c>
      <c r="Q512" s="296"/>
    </row>
    <row r="514" spans="1:17">
      <c r="C514" s="1344"/>
      <c r="D514" s="1344"/>
      <c r="E514" s="316" t="s">
        <v>51</v>
      </c>
      <c r="F514" s="314" t="s">
        <v>133</v>
      </c>
      <c r="G514" s="319" t="s">
        <v>603</v>
      </c>
      <c r="H514" s="314" t="s">
        <v>133</v>
      </c>
      <c r="I514" s="319" t="s">
        <v>45</v>
      </c>
      <c r="J514" s="314" t="s">
        <v>604</v>
      </c>
    </row>
    <row r="515" spans="1:17" ht="12.75" customHeight="1">
      <c r="C515" s="360"/>
      <c r="D515" s="360" t="s">
        <v>233</v>
      </c>
      <c r="E515" s="362">
        <v>260</v>
      </c>
      <c r="F515" s="193" t="s">
        <v>41</v>
      </c>
      <c r="G515" s="362">
        <v>6.4</v>
      </c>
      <c r="H515" s="193" t="s">
        <v>41</v>
      </c>
      <c r="I515" s="362">
        <v>0.05</v>
      </c>
      <c r="J515" s="362">
        <v>2.4</v>
      </c>
      <c r="K515" s="194" t="s">
        <v>43</v>
      </c>
      <c r="L515" s="295">
        <f>E515*G515*I515*J515</f>
        <v>199.68</v>
      </c>
    </row>
    <row r="516" spans="1:17">
      <c r="C516" s="360"/>
      <c r="D516" s="360" t="s">
        <v>376</v>
      </c>
      <c r="E516" s="258">
        <v>300</v>
      </c>
      <c r="F516" s="193" t="s">
        <v>41</v>
      </c>
      <c r="G516" s="258">
        <v>6.4</v>
      </c>
      <c r="H516" s="193" t="s">
        <v>41</v>
      </c>
      <c r="I516" s="258">
        <v>0.05</v>
      </c>
      <c r="J516" s="258">
        <v>2.4</v>
      </c>
      <c r="K516" s="194" t="s">
        <v>43</v>
      </c>
      <c r="L516" s="295" t="e">
        <f t="shared" ref="L516:L522" si="8">#N/A</f>
        <v>#N/A</v>
      </c>
    </row>
    <row r="517" spans="1:17">
      <c r="C517" s="360"/>
      <c r="D517" s="360" t="s">
        <v>377</v>
      </c>
      <c r="E517" s="258">
        <v>560</v>
      </c>
      <c r="F517" s="193" t="s">
        <v>41</v>
      </c>
      <c r="G517" s="258">
        <v>5.4</v>
      </c>
      <c r="H517" s="193" t="s">
        <v>41</v>
      </c>
      <c r="I517" s="258">
        <v>0.05</v>
      </c>
      <c r="J517" s="258">
        <v>2.4</v>
      </c>
      <c r="K517" s="194" t="s">
        <v>43</v>
      </c>
      <c r="L517" s="295" t="e">
        <f t="shared" si="8"/>
        <v>#N/A</v>
      </c>
    </row>
    <row r="518" spans="1:17">
      <c r="C518" s="360"/>
      <c r="D518" s="360" t="s">
        <v>378</v>
      </c>
      <c r="E518" s="258">
        <v>560</v>
      </c>
      <c r="F518" s="193" t="s">
        <v>41</v>
      </c>
      <c r="G518" s="258">
        <v>5.4</v>
      </c>
      <c r="H518" s="193" t="s">
        <v>41</v>
      </c>
      <c r="I518" s="258">
        <v>0.05</v>
      </c>
      <c r="J518" s="258">
        <v>2.4</v>
      </c>
      <c r="K518" s="194" t="s">
        <v>43</v>
      </c>
      <c r="L518" s="295" t="e">
        <f t="shared" si="8"/>
        <v>#N/A</v>
      </c>
    </row>
    <row r="519" spans="1:17">
      <c r="C519" s="360"/>
      <c r="D519" s="360" t="s">
        <v>379</v>
      </c>
      <c r="E519" s="258">
        <v>560</v>
      </c>
      <c r="F519" s="193" t="s">
        <v>41</v>
      </c>
      <c r="G519" s="258">
        <v>5.4</v>
      </c>
      <c r="H519" s="193" t="s">
        <v>41</v>
      </c>
      <c r="I519" s="258">
        <v>0.05</v>
      </c>
      <c r="J519" s="258">
        <v>2.4</v>
      </c>
      <c r="K519" s="194" t="s">
        <v>43</v>
      </c>
      <c r="L519" s="295" t="e">
        <f t="shared" si="8"/>
        <v>#N/A</v>
      </c>
    </row>
    <row r="520" spans="1:17">
      <c r="C520" s="360"/>
      <c r="D520" s="360" t="s">
        <v>380</v>
      </c>
      <c r="E520" s="258">
        <v>620</v>
      </c>
      <c r="F520" s="193" t="s">
        <v>41</v>
      </c>
      <c r="G520" s="258">
        <v>5.4</v>
      </c>
      <c r="H520" s="193" t="s">
        <v>41</v>
      </c>
      <c r="I520" s="258">
        <v>0.05</v>
      </c>
      <c r="J520" s="258">
        <v>2.4</v>
      </c>
      <c r="K520" s="194" t="s">
        <v>43</v>
      </c>
      <c r="L520" s="295" t="e">
        <f t="shared" si="8"/>
        <v>#N/A</v>
      </c>
    </row>
    <row r="521" spans="1:17">
      <c r="C521" s="360"/>
      <c r="D521" s="360" t="s">
        <v>381</v>
      </c>
      <c r="E521" s="258">
        <v>340</v>
      </c>
      <c r="F521" s="193" t="s">
        <v>41</v>
      </c>
      <c r="G521" s="258">
        <v>5.4</v>
      </c>
      <c r="H521" s="193" t="s">
        <v>41</v>
      </c>
      <c r="I521" s="258">
        <v>0.05</v>
      </c>
      <c r="J521" s="258">
        <v>2.4</v>
      </c>
      <c r="K521" s="194" t="s">
        <v>43</v>
      </c>
      <c r="L521" s="295" t="e">
        <f t="shared" si="8"/>
        <v>#N/A</v>
      </c>
    </row>
    <row r="522" spans="1:17">
      <c r="C522" s="360"/>
      <c r="D522" s="360" t="s">
        <v>432</v>
      </c>
      <c r="E522" s="258">
        <v>92</v>
      </c>
      <c r="F522" s="193" t="s">
        <v>41</v>
      </c>
      <c r="G522" s="258">
        <v>3</v>
      </c>
      <c r="H522" s="193" t="s">
        <v>41</v>
      </c>
      <c r="I522" s="258">
        <v>0.05</v>
      </c>
      <c r="J522" s="258">
        <v>2.4</v>
      </c>
      <c r="K522" s="194" t="s">
        <v>43</v>
      </c>
      <c r="L522" s="332" t="e">
        <f t="shared" si="8"/>
        <v>#N/A</v>
      </c>
    </row>
    <row r="523" spans="1:17">
      <c r="J523" s="348" t="s">
        <v>382</v>
      </c>
      <c r="K523" s="335" t="s">
        <v>484</v>
      </c>
      <c r="L523" s="334" t="e">
        <f>SUM(L515:L522)</f>
        <v>#N/A</v>
      </c>
    </row>
    <row r="525" spans="1:17" s="186" customFormat="1" ht="38.25" customHeight="1" outlineLevel="2">
      <c r="A525" s="228" t="s">
        <v>605</v>
      </c>
      <c r="B525" s="207" t="s">
        <v>214</v>
      </c>
      <c r="C525" s="1336" t="e">
        <f>VLOOKUP(B525,#REF!,2,1)</f>
        <v>#REF!</v>
      </c>
      <c r="D525" s="1337"/>
      <c r="E525" s="1337"/>
      <c r="F525" s="1337"/>
      <c r="G525" s="1337"/>
      <c r="H525" s="1337"/>
      <c r="I525" s="1337"/>
      <c r="J525" s="1338"/>
      <c r="K525" s="287" t="s">
        <v>383</v>
      </c>
      <c r="L525" s="279" t="e">
        <f>L536</f>
        <v>#N/A</v>
      </c>
      <c r="N525" s="280" t="e">
        <f>VLOOKUP(B525,#REF!,2,FALSE)</f>
        <v>#REF!</v>
      </c>
      <c r="O525" s="281" t="e">
        <f>L525*N525</f>
        <v>#N/A</v>
      </c>
      <c r="Q525" s="296"/>
    </row>
    <row r="527" spans="1:17">
      <c r="C527" s="1344"/>
      <c r="D527" s="1344"/>
      <c r="E527" s="316" t="s">
        <v>51</v>
      </c>
      <c r="F527" s="314" t="s">
        <v>133</v>
      </c>
      <c r="G527" s="319" t="s">
        <v>606</v>
      </c>
      <c r="H527" s="314"/>
      <c r="I527" s="319"/>
      <c r="J527" s="314"/>
    </row>
    <row r="528" spans="1:17" ht="12.75" customHeight="1">
      <c r="C528" s="360"/>
      <c r="D528" s="360" t="s">
        <v>233</v>
      </c>
      <c r="E528" s="362">
        <v>260</v>
      </c>
      <c r="F528" s="193" t="s">
        <v>41</v>
      </c>
      <c r="G528" s="362">
        <v>7.6</v>
      </c>
      <c r="I528" s="362"/>
      <c r="J528" s="362"/>
      <c r="K528" s="194" t="s">
        <v>43</v>
      </c>
      <c r="L528" s="295">
        <f>E528*G528</f>
        <v>1976</v>
      </c>
    </row>
    <row r="529" spans="1:17">
      <c r="C529" s="360"/>
      <c r="D529" s="360" t="s">
        <v>376</v>
      </c>
      <c r="E529" s="258">
        <v>300</v>
      </c>
      <c r="F529" s="193" t="s">
        <v>41</v>
      </c>
      <c r="G529" s="258">
        <v>7.6</v>
      </c>
      <c r="I529" s="258"/>
      <c r="J529" s="258"/>
      <c r="K529" s="194" t="s">
        <v>43</v>
      </c>
      <c r="L529" s="295" t="e">
        <f t="shared" ref="L529:L535" si="9">#N/A</f>
        <v>#N/A</v>
      </c>
    </row>
    <row r="530" spans="1:17">
      <c r="C530" s="360"/>
      <c r="D530" s="360" t="s">
        <v>377</v>
      </c>
      <c r="E530" s="258">
        <v>560</v>
      </c>
      <c r="F530" s="193" t="s">
        <v>41</v>
      </c>
      <c r="G530" s="258">
        <v>6.6</v>
      </c>
      <c r="I530" s="258"/>
      <c r="J530" s="258"/>
      <c r="K530" s="194" t="s">
        <v>43</v>
      </c>
      <c r="L530" s="295" t="e">
        <f t="shared" si="9"/>
        <v>#N/A</v>
      </c>
    </row>
    <row r="531" spans="1:17">
      <c r="C531" s="360"/>
      <c r="D531" s="360" t="s">
        <v>378</v>
      </c>
      <c r="E531" s="258">
        <v>560</v>
      </c>
      <c r="F531" s="193" t="s">
        <v>41</v>
      </c>
      <c r="G531" s="258">
        <v>6.6</v>
      </c>
      <c r="I531" s="258"/>
      <c r="J531" s="258"/>
      <c r="K531" s="194" t="s">
        <v>43</v>
      </c>
      <c r="L531" s="295" t="e">
        <f t="shared" si="9"/>
        <v>#N/A</v>
      </c>
    </row>
    <row r="532" spans="1:17">
      <c r="C532" s="360"/>
      <c r="D532" s="360" t="s">
        <v>379</v>
      </c>
      <c r="E532" s="258">
        <v>560</v>
      </c>
      <c r="F532" s="193" t="s">
        <v>41</v>
      </c>
      <c r="G532" s="258">
        <v>6.6</v>
      </c>
      <c r="I532" s="258"/>
      <c r="J532" s="258"/>
      <c r="K532" s="194" t="s">
        <v>43</v>
      </c>
      <c r="L532" s="295" t="e">
        <f t="shared" si="9"/>
        <v>#N/A</v>
      </c>
    </row>
    <row r="533" spans="1:17">
      <c r="C533" s="360"/>
      <c r="D533" s="360" t="s">
        <v>380</v>
      </c>
      <c r="E533" s="258">
        <v>620</v>
      </c>
      <c r="F533" s="193" t="s">
        <v>41</v>
      </c>
      <c r="G533" s="258">
        <v>6.6</v>
      </c>
      <c r="I533" s="258"/>
      <c r="J533" s="258"/>
      <c r="K533" s="194" t="s">
        <v>43</v>
      </c>
      <c r="L533" s="295" t="e">
        <f t="shared" si="9"/>
        <v>#N/A</v>
      </c>
    </row>
    <row r="534" spans="1:17">
      <c r="C534" s="360"/>
      <c r="D534" s="360" t="s">
        <v>381</v>
      </c>
      <c r="E534" s="258">
        <v>340</v>
      </c>
      <c r="F534" s="193" t="s">
        <v>41</v>
      </c>
      <c r="G534" s="258">
        <v>6.6</v>
      </c>
      <c r="I534" s="258"/>
      <c r="J534" s="258"/>
      <c r="K534" s="194" t="s">
        <v>43</v>
      </c>
      <c r="L534" s="295" t="e">
        <f t="shared" si="9"/>
        <v>#N/A</v>
      </c>
    </row>
    <row r="535" spans="1:17">
      <c r="C535" s="360"/>
      <c r="D535" s="360" t="s">
        <v>432</v>
      </c>
      <c r="E535" s="258">
        <v>92</v>
      </c>
      <c r="F535" s="193" t="s">
        <v>41</v>
      </c>
      <c r="G535" s="258">
        <v>3</v>
      </c>
      <c r="I535" s="258"/>
      <c r="J535" s="258"/>
      <c r="K535" s="194" t="s">
        <v>43</v>
      </c>
      <c r="L535" s="332" t="e">
        <f t="shared" si="9"/>
        <v>#N/A</v>
      </c>
    </row>
    <row r="536" spans="1:17">
      <c r="J536" s="348" t="s">
        <v>382</v>
      </c>
      <c r="K536" s="335" t="s">
        <v>383</v>
      </c>
      <c r="L536" s="334" t="e">
        <f>SUM(L528:L535)</f>
        <v>#N/A</v>
      </c>
    </row>
    <row r="538" spans="1:17" s="186" customFormat="1" ht="27" customHeight="1" outlineLevel="2">
      <c r="A538" s="228" t="s">
        <v>607</v>
      </c>
      <c r="B538" s="207" t="s">
        <v>608</v>
      </c>
      <c r="C538" s="1336" t="e">
        <f>VLOOKUP(B538,#REF!,2,1)</f>
        <v>#REF!</v>
      </c>
      <c r="D538" s="1337"/>
      <c r="E538" s="1337"/>
      <c r="F538" s="1337"/>
      <c r="G538" s="1337"/>
      <c r="H538" s="1337"/>
      <c r="I538" s="1337"/>
      <c r="J538" s="1338"/>
      <c r="K538" s="287" t="s">
        <v>383</v>
      </c>
      <c r="L538" s="279" t="e">
        <f>L549</f>
        <v>#N/A</v>
      </c>
      <c r="N538" s="280" t="e">
        <f>VLOOKUP(B538,#REF!,2,FALSE)</f>
        <v>#REF!</v>
      </c>
      <c r="O538" s="281" t="e">
        <f>L538*N538</f>
        <v>#N/A</v>
      </c>
      <c r="Q538" s="296"/>
    </row>
    <row r="540" spans="1:17">
      <c r="C540" s="1344"/>
      <c r="D540" s="1344"/>
      <c r="E540" s="316" t="s">
        <v>51</v>
      </c>
      <c r="F540" s="314" t="s">
        <v>133</v>
      </c>
      <c r="G540" s="319" t="s">
        <v>606</v>
      </c>
      <c r="H540" s="314"/>
      <c r="I540" s="319"/>
      <c r="J540" s="314"/>
    </row>
    <row r="541" spans="1:17" ht="12.75" customHeight="1">
      <c r="C541" s="360"/>
      <c r="D541" s="360" t="s">
        <v>233</v>
      </c>
      <c r="E541" s="362">
        <v>260</v>
      </c>
      <c r="F541" s="193" t="s">
        <v>41</v>
      </c>
      <c r="G541" s="362">
        <v>6.4</v>
      </c>
      <c r="I541" s="362"/>
      <c r="J541" s="362"/>
      <c r="K541" s="194" t="s">
        <v>43</v>
      </c>
      <c r="L541" s="295">
        <f>E541*G541</f>
        <v>1664</v>
      </c>
    </row>
    <row r="542" spans="1:17">
      <c r="C542" s="360"/>
      <c r="D542" s="360" t="s">
        <v>376</v>
      </c>
      <c r="E542" s="258">
        <v>300</v>
      </c>
      <c r="F542" s="193" t="s">
        <v>41</v>
      </c>
      <c r="G542" s="258">
        <v>6.4</v>
      </c>
      <c r="I542" s="258"/>
      <c r="J542" s="258"/>
      <c r="K542" s="194" t="s">
        <v>43</v>
      </c>
      <c r="L542" s="295" t="e">
        <f t="shared" ref="L542:L548" si="10">#N/A</f>
        <v>#N/A</v>
      </c>
    </row>
    <row r="543" spans="1:17">
      <c r="C543" s="360"/>
      <c r="D543" s="360" t="s">
        <v>377</v>
      </c>
      <c r="E543" s="258">
        <v>560</v>
      </c>
      <c r="F543" s="193" t="s">
        <v>41</v>
      </c>
      <c r="G543" s="258">
        <v>5.4</v>
      </c>
      <c r="I543" s="258"/>
      <c r="J543" s="258"/>
      <c r="K543" s="194" t="s">
        <v>43</v>
      </c>
      <c r="L543" s="295" t="e">
        <f t="shared" si="10"/>
        <v>#N/A</v>
      </c>
    </row>
    <row r="544" spans="1:17">
      <c r="C544" s="360"/>
      <c r="D544" s="360" t="s">
        <v>378</v>
      </c>
      <c r="E544" s="258">
        <v>560</v>
      </c>
      <c r="F544" s="193" t="s">
        <v>41</v>
      </c>
      <c r="G544" s="258">
        <v>5.4</v>
      </c>
      <c r="I544" s="258"/>
      <c r="J544" s="258"/>
      <c r="K544" s="194" t="s">
        <v>43</v>
      </c>
      <c r="L544" s="295" t="e">
        <f t="shared" si="10"/>
        <v>#N/A</v>
      </c>
    </row>
    <row r="545" spans="1:17">
      <c r="C545" s="360"/>
      <c r="D545" s="360" t="s">
        <v>379</v>
      </c>
      <c r="E545" s="258">
        <v>560</v>
      </c>
      <c r="F545" s="193" t="s">
        <v>41</v>
      </c>
      <c r="G545" s="258">
        <v>5.4</v>
      </c>
      <c r="I545" s="258"/>
      <c r="J545" s="258"/>
      <c r="K545" s="194" t="s">
        <v>43</v>
      </c>
      <c r="L545" s="295" t="e">
        <f t="shared" si="10"/>
        <v>#N/A</v>
      </c>
    </row>
    <row r="546" spans="1:17">
      <c r="C546" s="360"/>
      <c r="D546" s="360" t="s">
        <v>380</v>
      </c>
      <c r="E546" s="258">
        <v>620</v>
      </c>
      <c r="F546" s="193" t="s">
        <v>41</v>
      </c>
      <c r="G546" s="258">
        <v>5.4</v>
      </c>
      <c r="I546" s="258"/>
      <c r="J546" s="258"/>
      <c r="K546" s="194" t="s">
        <v>43</v>
      </c>
      <c r="L546" s="295" t="e">
        <f t="shared" si="10"/>
        <v>#N/A</v>
      </c>
    </row>
    <row r="547" spans="1:17">
      <c r="C547" s="360"/>
      <c r="D547" s="360" t="s">
        <v>381</v>
      </c>
      <c r="E547" s="258">
        <v>340</v>
      </c>
      <c r="F547" s="193" t="s">
        <v>41</v>
      </c>
      <c r="G547" s="258">
        <v>5.4</v>
      </c>
      <c r="I547" s="258"/>
      <c r="J547" s="258"/>
      <c r="K547" s="194" t="s">
        <v>43</v>
      </c>
      <c r="L547" s="295" t="e">
        <f t="shared" si="10"/>
        <v>#N/A</v>
      </c>
    </row>
    <row r="548" spans="1:17">
      <c r="C548" s="360"/>
      <c r="D548" s="360" t="s">
        <v>432</v>
      </c>
      <c r="E548" s="258">
        <v>92</v>
      </c>
      <c r="F548" s="193" t="s">
        <v>41</v>
      </c>
      <c r="G548" s="258">
        <v>3</v>
      </c>
      <c r="I548" s="258"/>
      <c r="J548" s="258"/>
      <c r="K548" s="194" t="s">
        <v>43</v>
      </c>
      <c r="L548" s="332" t="e">
        <f t="shared" si="10"/>
        <v>#N/A</v>
      </c>
    </row>
    <row r="549" spans="1:17">
      <c r="J549" s="348" t="s">
        <v>382</v>
      </c>
      <c r="K549" s="335" t="s">
        <v>383</v>
      </c>
      <c r="L549" s="334" t="e">
        <f>SUM(L541:L548)</f>
        <v>#N/A</v>
      </c>
    </row>
    <row r="551" spans="1:17" s="186" customFormat="1" ht="36" customHeight="1" outlineLevel="2">
      <c r="A551" s="228" t="s">
        <v>609</v>
      </c>
      <c r="B551" s="207" t="s">
        <v>219</v>
      </c>
      <c r="C551" s="1336" t="e">
        <f>VLOOKUP(B551,#REF!,2,1)</f>
        <v>#REF!</v>
      </c>
      <c r="D551" s="1337"/>
      <c r="E551" s="1337"/>
      <c r="F551" s="1337"/>
      <c r="G551" s="1337"/>
      <c r="H551" s="1337"/>
      <c r="I551" s="1337"/>
      <c r="J551" s="1338"/>
      <c r="K551" s="287" t="s">
        <v>411</v>
      </c>
      <c r="L551" s="279">
        <f>L556</f>
        <v>6605</v>
      </c>
      <c r="N551" s="280" t="e">
        <f>VLOOKUP(B551,#REF!,2,FALSE)</f>
        <v>#REF!</v>
      </c>
      <c r="O551" s="281" t="e">
        <f>L551*N551</f>
        <v>#REF!</v>
      </c>
      <c r="Q551" s="296"/>
    </row>
    <row r="553" spans="1:17">
      <c r="C553" s="1344"/>
      <c r="D553" s="1344"/>
      <c r="E553" s="316" t="s">
        <v>51</v>
      </c>
      <c r="F553" s="314" t="s">
        <v>133</v>
      </c>
      <c r="G553" s="319" t="s">
        <v>112</v>
      </c>
      <c r="H553" s="314"/>
      <c r="I553" s="319"/>
      <c r="J553" s="314"/>
    </row>
    <row r="554" spans="1:17" ht="12.75" customHeight="1">
      <c r="C554" s="360"/>
      <c r="D554" s="361" t="s">
        <v>610</v>
      </c>
      <c r="E554" s="362">
        <v>3292</v>
      </c>
      <c r="F554" s="193" t="s">
        <v>41</v>
      </c>
      <c r="G554" s="362">
        <v>2</v>
      </c>
      <c r="I554" s="362"/>
      <c r="J554" s="362"/>
      <c r="K554" s="194" t="s">
        <v>43</v>
      </c>
      <c r="L554" s="295">
        <f>E554*G554</f>
        <v>6584</v>
      </c>
    </row>
    <row r="555" spans="1:17">
      <c r="C555" s="360"/>
      <c r="D555" s="361" t="s">
        <v>611</v>
      </c>
      <c r="E555" s="258">
        <v>10.5</v>
      </c>
      <c r="F555" s="193" t="s">
        <v>41</v>
      </c>
      <c r="G555" s="258">
        <v>2</v>
      </c>
      <c r="I555" s="258"/>
      <c r="J555" s="258"/>
      <c r="K555" s="194" t="s">
        <v>43</v>
      </c>
      <c r="L555" s="332">
        <f>E555*G555</f>
        <v>21</v>
      </c>
    </row>
    <row r="556" spans="1:17">
      <c r="J556" s="348" t="s">
        <v>382</v>
      </c>
      <c r="K556" s="335" t="s">
        <v>411</v>
      </c>
      <c r="L556" s="334">
        <f>SUM(L554:L555)</f>
        <v>6605</v>
      </c>
    </row>
    <row r="558" spans="1:17" s="186" customFormat="1" ht="29.25" customHeight="1" outlineLevel="2">
      <c r="A558" s="228" t="s">
        <v>612</v>
      </c>
      <c r="B558" s="207" t="s">
        <v>224</v>
      </c>
      <c r="C558" s="1336" t="e">
        <f>VLOOKUP(B558,#REF!,2,1)</f>
        <v>#REF!</v>
      </c>
      <c r="D558" s="1337"/>
      <c r="E558" s="1337"/>
      <c r="F558" s="1337"/>
      <c r="G558" s="1337"/>
      <c r="H558" s="1337"/>
      <c r="I558" s="1337"/>
      <c r="J558" s="1338"/>
      <c r="K558" s="287" t="s">
        <v>383</v>
      </c>
      <c r="L558" s="279" t="e">
        <f>L568</f>
        <v>#N/A</v>
      </c>
      <c r="N558" s="280" t="e">
        <f>VLOOKUP(B558,#REF!,2,FALSE)</f>
        <v>#REF!</v>
      </c>
      <c r="O558" s="281" t="e">
        <f>L558*N558</f>
        <v>#N/A</v>
      </c>
      <c r="Q558" s="296"/>
    </row>
    <row r="560" spans="1:17">
      <c r="C560" s="1344"/>
      <c r="D560" s="1344"/>
      <c r="F560" s="316" t="s">
        <v>51</v>
      </c>
      <c r="G560" s="314" t="s">
        <v>133</v>
      </c>
      <c r="H560" s="319" t="s">
        <v>226</v>
      </c>
      <c r="I560" s="314" t="s">
        <v>133</v>
      </c>
      <c r="J560" s="314" t="s">
        <v>112</v>
      </c>
    </row>
    <row r="561" spans="1:17">
      <c r="D561" s="360" t="s">
        <v>233</v>
      </c>
      <c r="F561" s="258">
        <v>260</v>
      </c>
      <c r="G561" s="193" t="s">
        <v>41</v>
      </c>
      <c r="H561" s="258">
        <v>1.5</v>
      </c>
      <c r="I561" s="193" t="s">
        <v>41</v>
      </c>
      <c r="J561" s="258">
        <v>2</v>
      </c>
      <c r="K561" s="194" t="s">
        <v>43</v>
      </c>
      <c r="L561" s="295">
        <f>F561*H561*J561</f>
        <v>780</v>
      </c>
    </row>
    <row r="562" spans="1:17">
      <c r="D562" s="360" t="s">
        <v>376</v>
      </c>
      <c r="F562" s="258">
        <v>300</v>
      </c>
      <c r="G562" s="193" t="s">
        <v>41</v>
      </c>
      <c r="H562" s="258">
        <v>1.5</v>
      </c>
      <c r="I562" s="193" t="s">
        <v>41</v>
      </c>
      <c r="J562" s="258">
        <v>2</v>
      </c>
      <c r="K562" s="194" t="s">
        <v>43</v>
      </c>
      <c r="L562" s="295" t="e">
        <f t="shared" ref="L562:L567" si="11">#N/A</f>
        <v>#N/A</v>
      </c>
    </row>
    <row r="563" spans="1:17">
      <c r="D563" s="360" t="s">
        <v>377</v>
      </c>
      <c r="F563" s="258">
        <v>560</v>
      </c>
      <c r="G563" s="193" t="s">
        <v>41</v>
      </c>
      <c r="H563" s="258">
        <v>1.5</v>
      </c>
      <c r="I563" s="193" t="s">
        <v>41</v>
      </c>
      <c r="J563" s="258">
        <v>2</v>
      </c>
      <c r="K563" s="194" t="s">
        <v>43</v>
      </c>
      <c r="L563" s="295" t="e">
        <f t="shared" si="11"/>
        <v>#N/A</v>
      </c>
    </row>
    <row r="564" spans="1:17">
      <c r="D564" s="360" t="s">
        <v>378</v>
      </c>
      <c r="F564" s="258">
        <v>560</v>
      </c>
      <c r="G564" s="193" t="s">
        <v>41</v>
      </c>
      <c r="H564" s="258">
        <v>1.5</v>
      </c>
      <c r="I564" s="193" t="s">
        <v>41</v>
      </c>
      <c r="J564" s="258">
        <v>2</v>
      </c>
      <c r="K564" s="194" t="s">
        <v>43</v>
      </c>
      <c r="L564" s="295" t="e">
        <f t="shared" si="11"/>
        <v>#N/A</v>
      </c>
    </row>
    <row r="565" spans="1:17">
      <c r="D565" s="360" t="s">
        <v>379</v>
      </c>
      <c r="F565" s="258">
        <v>560</v>
      </c>
      <c r="G565" s="193" t="s">
        <v>41</v>
      </c>
      <c r="H565" s="258">
        <v>1.5</v>
      </c>
      <c r="I565" s="193" t="s">
        <v>41</v>
      </c>
      <c r="J565" s="258">
        <v>2</v>
      </c>
      <c r="K565" s="194" t="s">
        <v>43</v>
      </c>
      <c r="L565" s="295" t="e">
        <f t="shared" si="11"/>
        <v>#N/A</v>
      </c>
    </row>
    <row r="566" spans="1:17">
      <c r="D566" s="360" t="s">
        <v>380</v>
      </c>
      <c r="F566" s="258">
        <v>620</v>
      </c>
      <c r="G566" s="193" t="s">
        <v>41</v>
      </c>
      <c r="H566" s="258">
        <v>1.5</v>
      </c>
      <c r="I566" s="193" t="s">
        <v>41</v>
      </c>
      <c r="J566" s="258">
        <v>2</v>
      </c>
      <c r="K566" s="194" t="s">
        <v>43</v>
      </c>
      <c r="L566" s="295" t="e">
        <f t="shared" si="11"/>
        <v>#N/A</v>
      </c>
    </row>
    <row r="567" spans="1:17">
      <c r="D567" s="360" t="s">
        <v>381</v>
      </c>
      <c r="F567" s="258">
        <v>340</v>
      </c>
      <c r="G567" s="193" t="s">
        <v>41</v>
      </c>
      <c r="H567" s="258">
        <v>1.5</v>
      </c>
      <c r="I567" s="193" t="s">
        <v>41</v>
      </c>
      <c r="J567" s="258">
        <v>2</v>
      </c>
      <c r="K567" s="194" t="s">
        <v>43</v>
      </c>
      <c r="L567" s="332" t="e">
        <f t="shared" si="11"/>
        <v>#N/A</v>
      </c>
    </row>
    <row r="568" spans="1:17">
      <c r="J568" s="348" t="s">
        <v>382</v>
      </c>
      <c r="K568" s="335" t="s">
        <v>383</v>
      </c>
      <c r="L568" s="334" t="e">
        <f>SUM(L561:L567)</f>
        <v>#N/A</v>
      </c>
    </row>
    <row r="570" spans="1:17" s="189" customFormat="1" ht="15" customHeight="1">
      <c r="A570" s="205">
        <v>4</v>
      </c>
      <c r="B570" s="204" t="s">
        <v>23</v>
      </c>
      <c r="C570" s="205"/>
      <c r="D570" s="205"/>
      <c r="E570" s="205"/>
      <c r="F570" s="205"/>
      <c r="G570" s="205"/>
      <c r="H570" s="205"/>
      <c r="I570" s="205"/>
      <c r="J570" s="205"/>
      <c r="K570" s="205"/>
      <c r="L570" s="204"/>
      <c r="Q570" s="296"/>
    </row>
    <row r="571" spans="1:17" s="186" customFormat="1" ht="29.25" customHeight="1" outlineLevel="2">
      <c r="A571" s="228" t="s">
        <v>613</v>
      </c>
      <c r="B571" s="207" t="s">
        <v>614</v>
      </c>
      <c r="C571" s="1336" t="e">
        <f>VLOOKUP(B571,#REF!,2,1)</f>
        <v>#REF!</v>
      </c>
      <c r="D571" s="1337"/>
      <c r="E571" s="1337"/>
      <c r="F571" s="1337"/>
      <c r="G571" s="1337"/>
      <c r="H571" s="1337"/>
      <c r="I571" s="1337"/>
      <c r="J571" s="1338"/>
      <c r="K571" s="287" t="s">
        <v>383</v>
      </c>
      <c r="L571" s="279">
        <f>L577</f>
        <v>578.71999999999991</v>
      </c>
      <c r="N571" s="280" t="e">
        <f>VLOOKUP(B571,#REF!,2,FALSE)</f>
        <v>#REF!</v>
      </c>
      <c r="O571" s="281" t="e">
        <f>L571*N571</f>
        <v>#REF!</v>
      </c>
      <c r="Q571" s="296"/>
    </row>
    <row r="573" spans="1:17">
      <c r="C573" s="1344"/>
      <c r="D573" s="1344"/>
      <c r="F573" s="316" t="s">
        <v>51</v>
      </c>
      <c r="G573" s="314" t="s">
        <v>133</v>
      </c>
      <c r="H573" s="319" t="s">
        <v>615</v>
      </c>
      <c r="I573" s="314" t="s">
        <v>133</v>
      </c>
      <c r="J573" s="314" t="s">
        <v>616</v>
      </c>
      <c r="K573" s="314" t="s">
        <v>401</v>
      </c>
    </row>
    <row r="574" spans="1:17" ht="12.75" customHeight="1">
      <c r="C574" s="1345" t="s">
        <v>617</v>
      </c>
      <c r="D574" s="1345"/>
      <c r="F574" s="299">
        <v>3200</v>
      </c>
      <c r="G574" s="193" t="s">
        <v>41</v>
      </c>
      <c r="H574" s="299">
        <v>0.1</v>
      </c>
      <c r="I574" s="193" t="s">
        <v>41</v>
      </c>
      <c r="J574" s="362">
        <v>1</v>
      </c>
      <c r="L574" s="295">
        <f>F574*H574*J574</f>
        <v>320</v>
      </c>
    </row>
    <row r="575" spans="1:17" ht="12.75" customHeight="1">
      <c r="C575" s="1345" t="s">
        <v>618</v>
      </c>
      <c r="D575" s="1345"/>
      <c r="F575" s="299">
        <v>4</v>
      </c>
      <c r="G575" s="193" t="s">
        <v>41</v>
      </c>
      <c r="H575" s="299">
        <v>0.3</v>
      </c>
      <c r="I575" s="193" t="s">
        <v>41</v>
      </c>
      <c r="J575" s="362">
        <v>9</v>
      </c>
      <c r="K575" s="331">
        <v>22</v>
      </c>
      <c r="L575" s="295">
        <f>F575*H575*J575*K575</f>
        <v>237.59999999999997</v>
      </c>
    </row>
    <row r="576" spans="1:17" ht="12.75" customHeight="1">
      <c r="C576" s="1345" t="s">
        <v>619</v>
      </c>
      <c r="D576" s="1345"/>
      <c r="F576" s="299">
        <v>3.2</v>
      </c>
      <c r="G576" s="193" t="s">
        <v>41</v>
      </c>
      <c r="H576" s="299">
        <v>0.3</v>
      </c>
      <c r="I576" s="193" t="s">
        <v>41</v>
      </c>
      <c r="J576" s="362">
        <v>1</v>
      </c>
      <c r="K576" s="331">
        <v>22</v>
      </c>
      <c r="L576" s="332">
        <f>F576*H576*J576*K576</f>
        <v>21.119999999999997</v>
      </c>
    </row>
    <row r="577" spans="10:12">
      <c r="J577" s="348" t="s">
        <v>382</v>
      </c>
      <c r="K577" s="335" t="s">
        <v>383</v>
      </c>
      <c r="L577" s="334">
        <f>SUM(L574:L576)</f>
        <v>578.71999999999991</v>
      </c>
    </row>
  </sheetData>
  <mergeCells count="140">
    <mergeCell ref="C575:D575"/>
    <mergeCell ref="C576:D576"/>
    <mergeCell ref="A3:A4"/>
    <mergeCell ref="B3:H4"/>
    <mergeCell ref="C538:J538"/>
    <mergeCell ref="C540:D540"/>
    <mergeCell ref="C551:J551"/>
    <mergeCell ref="C553:D553"/>
    <mergeCell ref="C558:J558"/>
    <mergeCell ref="C560:D560"/>
    <mergeCell ref="C571:J571"/>
    <mergeCell ref="C573:D573"/>
    <mergeCell ref="C574:D574"/>
    <mergeCell ref="C491:J491"/>
    <mergeCell ref="C497:J497"/>
    <mergeCell ref="C499:D499"/>
    <mergeCell ref="C504:J504"/>
    <mergeCell ref="C506:D506"/>
    <mergeCell ref="C512:J512"/>
    <mergeCell ref="C514:D514"/>
    <mergeCell ref="C525:J525"/>
    <mergeCell ref="C527:D527"/>
    <mergeCell ref="C463:D463"/>
    <mergeCell ref="C473:J473"/>
    <mergeCell ref="C475:D475"/>
    <mergeCell ref="C476:D476"/>
    <mergeCell ref="C477:D477"/>
    <mergeCell ref="C484:J484"/>
    <mergeCell ref="C486:D486"/>
    <mergeCell ref="C487:D487"/>
    <mergeCell ref="C488:D488"/>
    <mergeCell ref="C452:D452"/>
    <mergeCell ref="C453:D453"/>
    <mergeCell ref="C454:D454"/>
    <mergeCell ref="C455:D455"/>
    <mergeCell ref="C456:D456"/>
    <mergeCell ref="C457:D457"/>
    <mergeCell ref="C458:D458"/>
    <mergeCell ref="C459:D459"/>
    <mergeCell ref="C461:J461"/>
    <mergeCell ref="C443:D443"/>
    <mergeCell ref="C444:D444"/>
    <mergeCell ref="C445:D445"/>
    <mergeCell ref="C446:D446"/>
    <mergeCell ref="C447:D447"/>
    <mergeCell ref="C448:D448"/>
    <mergeCell ref="C449:D449"/>
    <mergeCell ref="C450:D450"/>
    <mergeCell ref="C451:D451"/>
    <mergeCell ref="C428:D428"/>
    <mergeCell ref="C429:D429"/>
    <mergeCell ref="C430:D430"/>
    <mergeCell ref="C433:J433"/>
    <mergeCell ref="C435:D435"/>
    <mergeCell ref="C436:D436"/>
    <mergeCell ref="C437:D437"/>
    <mergeCell ref="C440:J440"/>
    <mergeCell ref="C442:D442"/>
    <mergeCell ref="C418:D418"/>
    <mergeCell ref="C419:D419"/>
    <mergeCell ref="C420:D420"/>
    <mergeCell ref="C421:D421"/>
    <mergeCell ref="C422:D422"/>
    <mergeCell ref="C423:D423"/>
    <mergeCell ref="C424:D424"/>
    <mergeCell ref="C425:D425"/>
    <mergeCell ref="C426:J426"/>
    <mergeCell ref="C409:D409"/>
    <mergeCell ref="C410:D410"/>
    <mergeCell ref="C411:D411"/>
    <mergeCell ref="C412:D412"/>
    <mergeCell ref="C413:D413"/>
    <mergeCell ref="C414:D414"/>
    <mergeCell ref="C415:D415"/>
    <mergeCell ref="C416:D416"/>
    <mergeCell ref="C417:D417"/>
    <mergeCell ref="C362:J362"/>
    <mergeCell ref="C367:J367"/>
    <mergeCell ref="C372:J372"/>
    <mergeCell ref="C378:J378"/>
    <mergeCell ref="C390:J390"/>
    <mergeCell ref="C398:J398"/>
    <mergeCell ref="C405:J405"/>
    <mergeCell ref="C407:D407"/>
    <mergeCell ref="C408:D408"/>
    <mergeCell ref="C291:J291"/>
    <mergeCell ref="C300:J300"/>
    <mergeCell ref="C308:J308"/>
    <mergeCell ref="C315:J315"/>
    <mergeCell ref="C323:J323"/>
    <mergeCell ref="C331:J331"/>
    <mergeCell ref="C341:J341"/>
    <mergeCell ref="C349:J349"/>
    <mergeCell ref="C357:J357"/>
    <mergeCell ref="C208:J208"/>
    <mergeCell ref="C222:J222"/>
    <mergeCell ref="C229:J229"/>
    <mergeCell ref="C236:J236"/>
    <mergeCell ref="C244:J244"/>
    <mergeCell ref="C250:J250"/>
    <mergeCell ref="C256:J256"/>
    <mergeCell ref="C262:J262"/>
    <mergeCell ref="C282:J282"/>
    <mergeCell ref="C105:J105"/>
    <mergeCell ref="C110:J110"/>
    <mergeCell ref="C122:J122"/>
    <mergeCell ref="C135:J135"/>
    <mergeCell ref="C140:J140"/>
    <mergeCell ref="C145:J145"/>
    <mergeCell ref="C151:J151"/>
    <mergeCell ref="C156:J156"/>
    <mergeCell ref="C189:J189"/>
    <mergeCell ref="C52:J52"/>
    <mergeCell ref="C58:J58"/>
    <mergeCell ref="C63:J63"/>
    <mergeCell ref="C68:J68"/>
    <mergeCell ref="C80:J80"/>
    <mergeCell ref="C85:J85"/>
    <mergeCell ref="C90:J90"/>
    <mergeCell ref="C95:J95"/>
    <mergeCell ref="C100:J100"/>
    <mergeCell ref="C7:J7"/>
    <mergeCell ref="C9:J9"/>
    <mergeCell ref="C14:J14"/>
    <mergeCell ref="C24:J24"/>
    <mergeCell ref="A27:B27"/>
    <mergeCell ref="C30:J30"/>
    <mergeCell ref="C36:J36"/>
    <mergeCell ref="C41:J41"/>
    <mergeCell ref="C47:J47"/>
    <mergeCell ref="A1:L1"/>
    <mergeCell ref="B2:J2"/>
    <mergeCell ref="K2:L2"/>
    <mergeCell ref="I3:J3"/>
    <mergeCell ref="K3:L3"/>
    <mergeCell ref="I4:J4"/>
    <mergeCell ref="K4:L4"/>
    <mergeCell ref="B5:H5"/>
    <mergeCell ref="I5:J5"/>
    <mergeCell ref="K5:L5"/>
  </mergeCells>
  <pageMargins left="0.7" right="0.7" top="0.75" bottom="0.75" header="0.3" footer="0.3"/>
  <pageSetup paperSize="9" scale="61" orientation="portrait"/>
  <rowBreaks count="2" manualBreakCount="2">
    <brk id="62" max="11" man="1"/>
    <brk id="330" max="11" man="1"/>
  </rowBreaks>
  <colBreaks count="1" manualBreakCount="1">
    <brk id="12" max="1048575" man="1"/>
  </col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S33"/>
  <sheetViews>
    <sheetView view="pageBreakPreview" zoomScaleNormal="100" zoomScaleSheetLayoutView="100" workbookViewId="0">
      <selection sqref="A1:XFD1048576"/>
    </sheetView>
  </sheetViews>
  <sheetFormatPr defaultColWidth="9" defaultRowHeight="12.75"/>
  <cols>
    <col min="1" max="1" width="41.7109375" customWidth="1"/>
    <col min="2" max="2" width="10.42578125" customWidth="1"/>
    <col min="3" max="3" width="19.7109375" customWidth="1"/>
    <col min="4" max="4" width="15.5703125" customWidth="1"/>
    <col min="5" max="5" width="16.42578125" customWidth="1"/>
    <col min="6" max="6" width="15.85546875" customWidth="1"/>
    <col min="7" max="7" width="17.140625" customWidth="1"/>
    <col min="8" max="8" width="16.42578125" customWidth="1"/>
    <col min="9" max="11" width="17.28515625" customWidth="1"/>
    <col min="12" max="12" width="17.140625" customWidth="1"/>
    <col min="13" max="15" width="16.28515625" customWidth="1"/>
  </cols>
  <sheetData>
    <row r="1" spans="1:19">
      <c r="A1" s="1000"/>
      <c r="B1" s="1001"/>
      <c r="C1" s="1001"/>
      <c r="D1" s="1001"/>
      <c r="E1" s="1001"/>
      <c r="F1" s="1001"/>
      <c r="G1" s="1001"/>
      <c r="H1" s="1001"/>
      <c r="I1" s="1001"/>
      <c r="J1" s="1001"/>
      <c r="K1" s="1001"/>
      <c r="L1" s="1001"/>
      <c r="M1" s="1001"/>
      <c r="N1" s="1121"/>
      <c r="O1" s="1002"/>
      <c r="P1" s="176"/>
      <c r="Q1" s="176"/>
      <c r="R1" s="176"/>
      <c r="S1" s="176"/>
    </row>
    <row r="2" spans="1:19" ht="18">
      <c r="A2" s="154"/>
      <c r="B2" s="1003" t="s">
        <v>620</v>
      </c>
      <c r="C2" s="1004"/>
      <c r="D2" s="1004"/>
      <c r="E2" s="1004"/>
      <c r="F2" s="1004"/>
      <c r="G2" s="1004"/>
      <c r="H2" s="1004"/>
      <c r="I2" s="1004"/>
      <c r="J2" s="1004"/>
      <c r="K2" s="1004"/>
      <c r="L2" s="1004"/>
      <c r="M2" s="1004"/>
      <c r="N2" s="1004"/>
      <c r="O2" s="1005"/>
      <c r="P2" s="176"/>
      <c r="Q2" s="176"/>
      <c r="R2" s="176"/>
      <c r="S2" s="176"/>
    </row>
    <row r="3" spans="1:19" ht="18">
      <c r="A3" s="154"/>
      <c r="B3" s="1003" t="s">
        <v>0</v>
      </c>
      <c r="C3" s="1004"/>
      <c r="D3" s="1004"/>
      <c r="E3" s="1004"/>
      <c r="F3" s="1004"/>
      <c r="G3" s="1004"/>
      <c r="H3" s="1004"/>
      <c r="I3" s="1004"/>
      <c r="J3" s="1004"/>
      <c r="K3" s="1004"/>
      <c r="L3" s="1004"/>
      <c r="M3" s="1004"/>
      <c r="N3" s="1004"/>
      <c r="O3" s="1005"/>
      <c r="P3" s="176"/>
      <c r="Q3" s="176"/>
      <c r="R3" s="176"/>
      <c r="S3" s="176"/>
    </row>
    <row r="4" spans="1:19" ht="18.75" thickBot="1">
      <c r="A4" s="154"/>
      <c r="B4" s="1003" t="s">
        <v>1</v>
      </c>
      <c r="C4" s="177"/>
      <c r="D4" s="177"/>
      <c r="E4" s="177"/>
      <c r="F4" s="177"/>
      <c r="G4" s="177"/>
      <c r="H4" s="177"/>
      <c r="I4" s="177"/>
      <c r="J4" s="177"/>
      <c r="K4" s="177"/>
      <c r="L4" s="177"/>
      <c r="M4" s="177"/>
      <c r="N4" s="177"/>
      <c r="O4" s="1006"/>
      <c r="P4" s="176"/>
      <c r="Q4" s="176"/>
      <c r="R4" s="176"/>
      <c r="S4" s="176"/>
    </row>
    <row r="5" spans="1:19" ht="16.5" thickBot="1">
      <c r="A5" s="1356" t="s">
        <v>1387</v>
      </c>
      <c r="B5" s="1357"/>
      <c r="C5" s="1357"/>
      <c r="D5" s="1357"/>
      <c r="E5" s="1357"/>
      <c r="F5" s="1357"/>
      <c r="G5" s="1357"/>
      <c r="H5" s="1357"/>
      <c r="I5" s="1357"/>
      <c r="J5" s="1357"/>
      <c r="K5" s="1357"/>
      <c r="L5" s="1357"/>
      <c r="M5" s="1357"/>
      <c r="N5" s="1357"/>
      <c r="O5" s="1358"/>
      <c r="P5" s="176"/>
      <c r="Q5" s="176"/>
      <c r="R5" s="176"/>
      <c r="S5" s="176"/>
    </row>
    <row r="6" spans="1:19" ht="15.75" customHeight="1">
      <c r="A6" s="1369" t="s">
        <v>1357</v>
      </c>
      <c r="B6" s="1370"/>
      <c r="C6" s="1370"/>
      <c r="D6" s="1370"/>
      <c r="E6" s="1370"/>
      <c r="F6" s="1370"/>
      <c r="G6" s="1370"/>
      <c r="H6" s="1370"/>
      <c r="I6" s="1370"/>
      <c r="J6" s="1370"/>
      <c r="K6" s="1370"/>
      <c r="L6" s="1370"/>
      <c r="M6" s="1370"/>
      <c r="N6" s="1370"/>
      <c r="O6" s="1371"/>
      <c r="P6" s="176"/>
      <c r="Q6" s="176"/>
      <c r="R6" s="176"/>
      <c r="S6" s="176"/>
    </row>
    <row r="7" spans="1:19" ht="22.5" customHeight="1" thickBot="1">
      <c r="A7" s="1372"/>
      <c r="B7" s="1373"/>
      <c r="C7" s="1373"/>
      <c r="D7" s="1373"/>
      <c r="E7" s="1373"/>
      <c r="F7" s="1373"/>
      <c r="G7" s="1373"/>
      <c r="H7" s="1373"/>
      <c r="I7" s="1373"/>
      <c r="J7" s="1373"/>
      <c r="K7" s="1373"/>
      <c r="L7" s="1373"/>
      <c r="M7" s="1373"/>
      <c r="N7" s="1373"/>
      <c r="O7" s="1374"/>
      <c r="P7" s="176"/>
      <c r="Q7" s="176"/>
      <c r="R7" s="176"/>
      <c r="S7" s="176"/>
    </row>
    <row r="8" spans="1:19" ht="15.75" thickBot="1">
      <c r="A8" s="1366"/>
      <c r="B8" s="1367"/>
      <c r="C8" s="1367"/>
      <c r="D8" s="1367"/>
      <c r="E8" s="1367"/>
      <c r="F8" s="1367"/>
      <c r="G8" s="1367"/>
      <c r="H8" s="1367"/>
      <c r="I8" s="1367"/>
      <c r="J8" s="1367"/>
      <c r="K8" s="1367"/>
      <c r="L8" s="1367"/>
      <c r="M8" s="1367"/>
      <c r="N8" s="1367"/>
      <c r="O8" s="1368"/>
      <c r="P8" s="176"/>
      <c r="Q8" s="176"/>
      <c r="R8" s="176"/>
      <c r="S8" s="176"/>
    </row>
    <row r="9" spans="1:19" s="144" customFormat="1" ht="15" customHeight="1">
      <c r="A9" s="1382" t="s">
        <v>621</v>
      </c>
      <c r="B9" s="1383"/>
      <c r="C9" s="1375" t="s">
        <v>622</v>
      </c>
      <c r="D9" s="1363" t="s">
        <v>623</v>
      </c>
      <c r="E9" s="1364"/>
      <c r="F9" s="1364"/>
      <c r="G9" s="1364"/>
      <c r="H9" s="1364"/>
      <c r="I9" s="1364"/>
      <c r="J9" s="1364"/>
      <c r="K9" s="1364"/>
      <c r="L9" s="1364"/>
      <c r="M9" s="1364"/>
      <c r="N9" s="1364"/>
      <c r="O9" s="1365"/>
      <c r="P9" s="185"/>
      <c r="Q9" s="185"/>
      <c r="R9" s="185"/>
      <c r="S9" s="185"/>
    </row>
    <row r="10" spans="1:19" s="144" customFormat="1" ht="15">
      <c r="A10" s="1384"/>
      <c r="B10" s="1385"/>
      <c r="C10" s="1376"/>
      <c r="D10" s="1007" t="s">
        <v>624</v>
      </c>
      <c r="E10" s="1007" t="s">
        <v>624</v>
      </c>
      <c r="F10" s="1007" t="s">
        <v>624</v>
      </c>
      <c r="G10" s="1007" t="s">
        <v>624</v>
      </c>
      <c r="H10" s="1007" t="s">
        <v>624</v>
      </c>
      <c r="I10" s="1007" t="s">
        <v>624</v>
      </c>
      <c r="J10" s="1007" t="s">
        <v>624</v>
      </c>
      <c r="K10" s="1007" t="s">
        <v>624</v>
      </c>
      <c r="L10" s="1007" t="s">
        <v>624</v>
      </c>
      <c r="M10" s="1139" t="s">
        <v>624</v>
      </c>
      <c r="N10" s="1141" t="s">
        <v>624</v>
      </c>
      <c r="O10" s="1140" t="s">
        <v>624</v>
      </c>
      <c r="P10" s="185"/>
      <c r="Q10" s="185"/>
      <c r="R10" s="185"/>
      <c r="S10" s="185"/>
    </row>
    <row r="11" spans="1:19" ht="12.75" customHeight="1">
      <c r="A11" s="1386" t="s">
        <v>625</v>
      </c>
      <c r="B11" s="1387"/>
      <c r="C11" s="1376"/>
      <c r="D11" s="1378">
        <v>1</v>
      </c>
      <c r="E11" s="1378" t="s">
        <v>626</v>
      </c>
      <c r="F11" s="1378" t="s">
        <v>627</v>
      </c>
      <c r="G11" s="1378" t="s">
        <v>628</v>
      </c>
      <c r="H11" s="1378" t="s">
        <v>629</v>
      </c>
      <c r="I11" s="1378" t="s">
        <v>630</v>
      </c>
      <c r="J11" s="1378" t="s">
        <v>631</v>
      </c>
      <c r="K11" s="1378" t="s">
        <v>632</v>
      </c>
      <c r="L11" s="1378" t="s">
        <v>633</v>
      </c>
      <c r="M11" s="1380" t="s">
        <v>634</v>
      </c>
      <c r="N11" s="1359" t="s">
        <v>1359</v>
      </c>
      <c r="O11" s="1361" t="s">
        <v>1360</v>
      </c>
      <c r="P11" s="176"/>
      <c r="Q11" s="176"/>
      <c r="R11" s="176"/>
      <c r="S11" s="176"/>
    </row>
    <row r="12" spans="1:19" ht="12.75" customHeight="1">
      <c r="A12" s="1388"/>
      <c r="B12" s="1389"/>
      <c r="C12" s="1377"/>
      <c r="D12" s="1379"/>
      <c r="E12" s="1379"/>
      <c r="F12" s="1379"/>
      <c r="G12" s="1379"/>
      <c r="H12" s="1379"/>
      <c r="I12" s="1379"/>
      <c r="J12" s="1379"/>
      <c r="K12" s="1379"/>
      <c r="L12" s="1379"/>
      <c r="M12" s="1381"/>
      <c r="N12" s="1360"/>
      <c r="O12" s="1362"/>
      <c r="P12" s="176"/>
      <c r="Q12" s="176"/>
      <c r="R12" s="176"/>
      <c r="S12" s="176"/>
    </row>
    <row r="13" spans="1:19" ht="15" customHeight="1">
      <c r="A13" s="1396" t="s">
        <v>635</v>
      </c>
      <c r="B13" s="1008" t="s">
        <v>27</v>
      </c>
      <c r="C13" s="1009">
        <v>1</v>
      </c>
      <c r="D13" s="1009">
        <v>0.1</v>
      </c>
      <c r="E13" s="1009">
        <v>0.1</v>
      </c>
      <c r="F13" s="1009">
        <v>0.1</v>
      </c>
      <c r="G13" s="1009">
        <v>0.1</v>
      </c>
      <c r="H13" s="1009">
        <v>0.1</v>
      </c>
      <c r="I13" s="1009">
        <v>0.1</v>
      </c>
      <c r="J13" s="1009">
        <v>0.1</v>
      </c>
      <c r="K13" s="1009">
        <v>0.1</v>
      </c>
      <c r="L13" s="1009">
        <v>0.05</v>
      </c>
      <c r="M13" s="1122">
        <v>0.05</v>
      </c>
      <c r="N13" s="1134">
        <v>0.05</v>
      </c>
      <c r="O13" s="1128">
        <v>0.05</v>
      </c>
      <c r="P13" s="176"/>
      <c r="Q13" s="176"/>
      <c r="R13" s="176"/>
      <c r="S13" s="176"/>
    </row>
    <row r="14" spans="1:19" ht="15.75">
      <c r="A14" s="1397"/>
      <c r="B14" s="1010" t="s">
        <v>636</v>
      </c>
      <c r="C14" s="1011">
        <v>3053849.6299999994</v>
      </c>
      <c r="D14" s="1011">
        <v>305384.96299999993</v>
      </c>
      <c r="E14" s="1011">
        <v>305384.96299999993</v>
      </c>
      <c r="F14" s="1011">
        <v>305384.96299999993</v>
      </c>
      <c r="G14" s="1011">
        <v>305384.96299999993</v>
      </c>
      <c r="H14" s="1011">
        <v>305384.96299999993</v>
      </c>
      <c r="I14" s="1011">
        <v>305384.96299999993</v>
      </c>
      <c r="J14" s="1011">
        <v>305384.96299999993</v>
      </c>
      <c r="K14" s="1011">
        <v>305384.96299999993</v>
      </c>
      <c r="L14" s="1011">
        <v>152692.48149999997</v>
      </c>
      <c r="M14" s="1123">
        <v>152692.48149999997</v>
      </c>
      <c r="N14" s="1135">
        <v>152692.49149999997</v>
      </c>
      <c r="O14" s="1129">
        <v>152692.48149999997</v>
      </c>
      <c r="P14" s="176"/>
      <c r="Q14" s="176"/>
      <c r="R14" s="176"/>
      <c r="S14" s="176"/>
    </row>
    <row r="15" spans="1:19" ht="15">
      <c r="A15" s="1398" t="s">
        <v>637</v>
      </c>
      <c r="B15" s="1008" t="s">
        <v>27</v>
      </c>
      <c r="C15" s="1009">
        <v>1.0000000000000002</v>
      </c>
      <c r="D15" s="1009">
        <v>0.1</v>
      </c>
      <c r="E15" s="1009">
        <v>0.1</v>
      </c>
      <c r="F15" s="1009">
        <v>0.1</v>
      </c>
      <c r="G15" s="1009">
        <v>0.15</v>
      </c>
      <c r="H15" s="1009">
        <v>0.15</v>
      </c>
      <c r="I15" s="1009">
        <v>0.1</v>
      </c>
      <c r="J15" s="1009">
        <v>0.1</v>
      </c>
      <c r="K15" s="1009">
        <v>0.1</v>
      </c>
      <c r="L15" s="1009">
        <v>0.05</v>
      </c>
      <c r="M15" s="1122">
        <v>0.05</v>
      </c>
      <c r="N15" s="1134"/>
      <c r="O15" s="1128"/>
      <c r="P15" s="176"/>
      <c r="Q15" s="176"/>
      <c r="R15" s="176"/>
      <c r="S15" s="176"/>
    </row>
    <row r="16" spans="1:19" ht="15.75">
      <c r="A16" s="1397"/>
      <c r="B16" s="1010" t="s">
        <v>636</v>
      </c>
      <c r="C16" s="1011">
        <v>11545204.929999998</v>
      </c>
      <c r="D16" s="1011">
        <v>1154520.4929999998</v>
      </c>
      <c r="E16" s="1011">
        <v>1154520.4929999998</v>
      </c>
      <c r="F16" s="1011">
        <v>1154520.4929999998</v>
      </c>
      <c r="G16" s="1011">
        <v>1731780.7394999997</v>
      </c>
      <c r="H16" s="1011">
        <v>1731780.7394999997</v>
      </c>
      <c r="I16" s="1011">
        <v>1154520.4929999998</v>
      </c>
      <c r="J16" s="1011">
        <v>1154520.4929999998</v>
      </c>
      <c r="K16" s="1011">
        <v>1154520.4929999998</v>
      </c>
      <c r="L16" s="1011">
        <v>577260.24649999989</v>
      </c>
      <c r="M16" s="1011">
        <v>577260.24649999989</v>
      </c>
      <c r="N16" s="1135"/>
      <c r="O16" s="1129"/>
      <c r="P16" s="176"/>
      <c r="Q16" s="176"/>
      <c r="R16" s="176"/>
      <c r="S16" s="176"/>
    </row>
    <row r="17" spans="1:19" ht="15">
      <c r="A17" s="1398" t="s">
        <v>638</v>
      </c>
      <c r="B17" s="1008" t="s">
        <v>27</v>
      </c>
      <c r="C17" s="1009">
        <v>0.99999999999999989</v>
      </c>
      <c r="D17" s="1009"/>
      <c r="E17" s="1009">
        <v>0.1</v>
      </c>
      <c r="F17" s="1009">
        <v>0.1</v>
      </c>
      <c r="G17" s="1009">
        <v>0.1</v>
      </c>
      <c r="H17" s="1009">
        <v>0.1</v>
      </c>
      <c r="I17" s="1009">
        <v>0.1</v>
      </c>
      <c r="J17" s="1009">
        <v>0.1</v>
      </c>
      <c r="K17" s="1009">
        <v>0.1</v>
      </c>
      <c r="L17" s="1009">
        <v>0.1</v>
      </c>
      <c r="M17" s="1122">
        <v>0.1</v>
      </c>
      <c r="N17" s="1134">
        <v>0.1</v>
      </c>
      <c r="O17" s="1128"/>
      <c r="P17" s="176"/>
      <c r="Q17" s="176"/>
      <c r="R17" s="176"/>
      <c r="S17" s="176"/>
    </row>
    <row r="18" spans="1:19" ht="16.5" customHeight="1">
      <c r="A18" s="1397"/>
      <c r="B18" s="1010" t="s">
        <v>639</v>
      </c>
      <c r="C18" s="1011">
        <v>20007591.740000006</v>
      </c>
      <c r="D18" s="1011"/>
      <c r="E18" s="1011">
        <v>2000759.1740000006</v>
      </c>
      <c r="F18" s="1011">
        <v>2000759.1740000006</v>
      </c>
      <c r="G18" s="1011">
        <v>2000759.1740000006</v>
      </c>
      <c r="H18" s="1011">
        <v>2000759.1740000006</v>
      </c>
      <c r="I18" s="1011">
        <v>2000759.1740000006</v>
      </c>
      <c r="J18" s="1011">
        <v>2000759.1740000006</v>
      </c>
      <c r="K18" s="1011">
        <v>2000759.1740000006</v>
      </c>
      <c r="L18" s="1011">
        <v>2000759.1740000006</v>
      </c>
      <c r="M18" s="1123">
        <v>2000759.1740000006</v>
      </c>
      <c r="N18" s="1135">
        <v>2000759.1740000006</v>
      </c>
      <c r="O18" s="1129"/>
      <c r="P18" s="176"/>
      <c r="Q18" s="176"/>
      <c r="R18" s="176"/>
      <c r="S18" s="176"/>
    </row>
    <row r="19" spans="1:19" ht="15">
      <c r="A19" s="1398" t="s">
        <v>640</v>
      </c>
      <c r="B19" s="1008" t="s">
        <v>27</v>
      </c>
      <c r="C19" s="1009">
        <v>1</v>
      </c>
      <c r="D19" s="1012"/>
      <c r="E19" s="1012"/>
      <c r="F19" s="1012"/>
      <c r="G19" s="1012"/>
      <c r="H19" s="1009"/>
      <c r="I19" s="1009">
        <v>0.1</v>
      </c>
      <c r="J19" s="1009">
        <v>0.2</v>
      </c>
      <c r="K19" s="1009">
        <v>0.2</v>
      </c>
      <c r="L19" s="1009">
        <v>0.2</v>
      </c>
      <c r="M19" s="1009">
        <v>0.1</v>
      </c>
      <c r="N19" s="1124">
        <v>0.1</v>
      </c>
      <c r="O19" s="1130">
        <v>0.1</v>
      </c>
      <c r="P19" s="176"/>
      <c r="Q19" s="176"/>
      <c r="R19" s="176"/>
      <c r="S19" s="176"/>
    </row>
    <row r="20" spans="1:19" ht="16.5" customHeight="1">
      <c r="A20" s="1397"/>
      <c r="B20" s="1010" t="s">
        <v>639</v>
      </c>
      <c r="C20" s="1011">
        <v>1169367.6099999999</v>
      </c>
      <c r="D20" s="1011"/>
      <c r="E20" s="1011"/>
      <c r="F20" s="1011"/>
      <c r="G20" s="1011"/>
      <c r="H20" s="1011"/>
      <c r="I20" s="1011">
        <v>116936.761</v>
      </c>
      <c r="J20" s="1011">
        <v>233873.522</v>
      </c>
      <c r="K20" s="1011">
        <v>233873.522</v>
      </c>
      <c r="L20" s="1011">
        <v>233873.522</v>
      </c>
      <c r="M20" s="1123">
        <v>116936.761</v>
      </c>
      <c r="N20" s="1135">
        <v>116936.761</v>
      </c>
      <c r="O20" s="1129">
        <v>116936.761</v>
      </c>
      <c r="P20" s="176"/>
      <c r="Q20" s="176"/>
      <c r="R20" s="176"/>
      <c r="S20" s="176"/>
    </row>
    <row r="21" spans="1:19" ht="15" customHeight="1">
      <c r="A21" s="1398" t="s">
        <v>641</v>
      </c>
      <c r="B21" s="1008" t="s">
        <v>27</v>
      </c>
      <c r="C21" s="1009">
        <v>1</v>
      </c>
      <c r="D21" s="1009">
        <v>8.3333333333333329E-2</v>
      </c>
      <c r="E21" s="1009">
        <v>8.3333333333333329E-2</v>
      </c>
      <c r="F21" s="1009">
        <v>8.3333333333333329E-2</v>
      </c>
      <c r="G21" s="1009">
        <v>8.3333333333333329E-2</v>
      </c>
      <c r="H21" s="1009">
        <v>8.3333333333333329E-2</v>
      </c>
      <c r="I21" s="1009">
        <v>8.3333333333333329E-2</v>
      </c>
      <c r="J21" s="1009">
        <v>8.3333333333333329E-2</v>
      </c>
      <c r="K21" s="1009">
        <v>8.3333333333333329E-2</v>
      </c>
      <c r="L21" s="1009">
        <v>8.3333333333333329E-2</v>
      </c>
      <c r="M21" s="1009">
        <v>8.3333333333333329E-2</v>
      </c>
      <c r="N21" s="1009">
        <v>8.3333333333333329E-2</v>
      </c>
      <c r="O21" s="1144">
        <v>8.3333333333333329E-2</v>
      </c>
      <c r="P21" s="176"/>
      <c r="Q21" s="176"/>
      <c r="R21" s="176"/>
      <c r="S21" s="176"/>
    </row>
    <row r="22" spans="1:19" ht="15.75" customHeight="1">
      <c r="A22" s="1397"/>
      <c r="B22" s="1010" t="s">
        <v>639</v>
      </c>
      <c r="C22" s="1011">
        <v>1256534.3999999999</v>
      </c>
      <c r="D22" s="1011">
        <v>104711.19999999998</v>
      </c>
      <c r="E22" s="1011">
        <v>104711.19999999998</v>
      </c>
      <c r="F22" s="1011">
        <v>104711.19999999998</v>
      </c>
      <c r="G22" s="1011">
        <v>104711.19999999998</v>
      </c>
      <c r="H22" s="1011">
        <v>104711.19999999998</v>
      </c>
      <c r="I22" s="1011">
        <v>104711.19999999998</v>
      </c>
      <c r="J22" s="1011">
        <v>104711.19999999998</v>
      </c>
      <c r="K22" s="1011">
        <v>104711.19999999998</v>
      </c>
      <c r="L22" s="1011">
        <v>104711.19999999998</v>
      </c>
      <c r="M22" s="1123">
        <v>104711.19999999998</v>
      </c>
      <c r="N22" s="1135">
        <v>104711.19999999998</v>
      </c>
      <c r="O22" s="1129">
        <v>104711.19999999998</v>
      </c>
      <c r="P22" s="176"/>
      <c r="Q22" s="176"/>
      <c r="R22" s="176"/>
      <c r="S22" s="176"/>
    </row>
    <row r="23" spans="1:19" s="144" customFormat="1" ht="15.75">
      <c r="A23" s="1013"/>
      <c r="B23" s="1014"/>
      <c r="C23" s="1015"/>
      <c r="D23" s="1015"/>
      <c r="E23" s="1015"/>
      <c r="F23" s="1015"/>
      <c r="G23" s="1016"/>
      <c r="H23" s="1016"/>
      <c r="I23" s="1016"/>
      <c r="J23" s="1016"/>
      <c r="K23" s="1016"/>
      <c r="L23" s="1016"/>
      <c r="M23" s="1125"/>
      <c r="N23" s="1136"/>
      <c r="O23" s="1131"/>
      <c r="P23" s="185"/>
      <c r="Q23" s="185"/>
      <c r="R23" s="185"/>
      <c r="S23" s="185"/>
    </row>
    <row r="24" spans="1:19" ht="15" customHeight="1">
      <c r="A24" s="1399" t="s">
        <v>3</v>
      </c>
      <c r="B24" s="1008" t="s">
        <v>27</v>
      </c>
      <c r="C24" s="1009">
        <v>0.99999999952968754</v>
      </c>
      <c r="D24" s="1009">
        <v>4.2249770208170133E-2</v>
      </c>
      <c r="E24" s="1009">
        <v>9.6276815759057027E-2</v>
      </c>
      <c r="F24" s="1009">
        <v>9.6276815759057027E-2</v>
      </c>
      <c r="G24" s="1009">
        <v>0.11186473160503063</v>
      </c>
      <c r="H24" s="1009">
        <v>0.11186473065986882</v>
      </c>
      <c r="I24" s="1009">
        <v>9.9434491003144221E-2</v>
      </c>
      <c r="J24" s="1009">
        <v>0.10259216624723144</v>
      </c>
      <c r="K24" s="1009">
        <v>0.10259216624723144</v>
      </c>
      <c r="L24" s="1009">
        <v>8.2881053686489972E-2</v>
      </c>
      <c r="M24" s="1122">
        <v>7.9723378442402765E-2</v>
      </c>
      <c r="N24" s="1134">
        <v>6.4135462866461865E-2</v>
      </c>
      <c r="O24" s="1128">
        <v>1.0108417045542254E-2</v>
      </c>
      <c r="P24" s="176"/>
      <c r="Q24" s="176"/>
      <c r="R24" s="176"/>
      <c r="S24" s="176"/>
    </row>
    <row r="25" spans="1:19" ht="15.75">
      <c r="A25" s="1400"/>
      <c r="B25" s="1010" t="s">
        <v>636</v>
      </c>
      <c r="C25" s="1011">
        <v>10580199.050000001</v>
      </c>
      <c r="D25" s="1011">
        <v>447010.97861919994</v>
      </c>
      <c r="E25" s="1011">
        <v>1018627.8746310002</v>
      </c>
      <c r="F25" s="1011">
        <v>1018627.8746310002</v>
      </c>
      <c r="G25" s="1011">
        <v>1183551.1270560501</v>
      </c>
      <c r="H25" s="1011">
        <v>1183551.1170560501</v>
      </c>
      <c r="I25" s="1011">
        <v>1052036.7072487001</v>
      </c>
      <c r="J25" s="1011">
        <v>1085445.5398664002</v>
      </c>
      <c r="K25" s="1011">
        <v>1085445.5398664002</v>
      </c>
      <c r="L25" s="1011">
        <v>876898.0454768003</v>
      </c>
      <c r="M25" s="1123">
        <v>843489.21285910031</v>
      </c>
      <c r="N25" s="1135">
        <v>678565.96329105017</v>
      </c>
      <c r="O25" s="1129">
        <v>106949.06442224997</v>
      </c>
      <c r="P25" s="176"/>
      <c r="Q25" s="176"/>
      <c r="R25" s="176"/>
      <c r="S25" s="176"/>
    </row>
    <row r="26" spans="1:19" ht="31.5">
      <c r="A26" s="917"/>
      <c r="B26" s="1010" t="s">
        <v>639</v>
      </c>
      <c r="C26" s="1017" t="s">
        <v>642</v>
      </c>
      <c r="D26" s="1012">
        <v>2011627.6346191997</v>
      </c>
      <c r="E26" s="1012">
        <v>4584003.7046310008</v>
      </c>
      <c r="F26" s="1012">
        <v>4584003.7046310008</v>
      </c>
      <c r="G26" s="1012">
        <v>5326187.2035560505</v>
      </c>
      <c r="H26" s="1012">
        <v>5326187.1935560508</v>
      </c>
      <c r="I26" s="1012">
        <v>4734349.2982487008</v>
      </c>
      <c r="J26" s="1012">
        <v>4884694.8918664008</v>
      </c>
      <c r="K26" s="1012">
        <v>4884694.8918664008</v>
      </c>
      <c r="L26" s="1012">
        <v>3946194.6694768011</v>
      </c>
      <c r="M26" s="1126">
        <v>3795849.075859101</v>
      </c>
      <c r="N26" s="1137">
        <v>3053665.5897910511</v>
      </c>
      <c r="O26" s="1132">
        <v>481289.50692224986</v>
      </c>
      <c r="P26" s="176"/>
      <c r="Q26" s="176"/>
      <c r="R26" s="176"/>
      <c r="S26" s="176"/>
    </row>
    <row r="27" spans="1:19" ht="32.25" thickBot="1">
      <c r="A27" s="178" t="s">
        <v>643</v>
      </c>
      <c r="B27" s="1018" t="s">
        <v>639</v>
      </c>
      <c r="C27" s="1019">
        <v>47612747.359999999</v>
      </c>
      <c r="D27" s="179">
        <v>2011627.6346191997</v>
      </c>
      <c r="E27" s="179">
        <v>6595631.3292502007</v>
      </c>
      <c r="F27" s="179">
        <v>11179635.033881202</v>
      </c>
      <c r="G27" s="179">
        <v>16505822.237437252</v>
      </c>
      <c r="H27" s="179">
        <v>21832009.430993304</v>
      </c>
      <c r="I27" s="179">
        <v>26566358.729242004</v>
      </c>
      <c r="J27" s="179">
        <v>31451053.621108405</v>
      </c>
      <c r="K27" s="179">
        <v>36335748.512974806</v>
      </c>
      <c r="L27" s="179">
        <v>40281943.182451606</v>
      </c>
      <c r="M27" s="1127">
        <v>44077792.258310705</v>
      </c>
      <c r="N27" s="1138">
        <v>47131457.848101757</v>
      </c>
      <c r="O27" s="1133">
        <v>47612747.35502401</v>
      </c>
      <c r="P27" s="176"/>
      <c r="Q27" s="176"/>
      <c r="R27" s="176"/>
      <c r="S27" s="176"/>
    </row>
    <row r="28" spans="1:19" ht="15.75">
      <c r="A28" s="180"/>
      <c r="B28" s="181"/>
      <c r="C28" s="182"/>
      <c r="D28" s="182"/>
      <c r="E28" s="182"/>
      <c r="F28" s="182"/>
      <c r="G28" s="182"/>
      <c r="H28" s="182"/>
      <c r="I28" s="182"/>
      <c r="J28" s="182"/>
      <c r="K28" s="182"/>
      <c r="L28" s="182"/>
      <c r="M28" s="1142"/>
      <c r="N28" s="1142"/>
      <c r="O28" s="1020"/>
      <c r="P28" s="176"/>
      <c r="Q28" s="176"/>
      <c r="R28" s="176"/>
      <c r="S28" s="176"/>
    </row>
    <row r="29" spans="1:19" ht="16.5" thickBot="1">
      <c r="A29" s="183"/>
      <c r="B29" s="181"/>
      <c r="C29" s="181"/>
      <c r="D29" s="181"/>
      <c r="E29" s="181"/>
      <c r="F29" s="181"/>
      <c r="G29" s="181"/>
      <c r="H29" s="181"/>
      <c r="I29" s="181"/>
      <c r="J29" s="181"/>
      <c r="K29" s="181"/>
      <c r="L29" s="181"/>
      <c r="M29" s="181"/>
      <c r="N29" s="1143"/>
      <c r="O29" s="1021"/>
      <c r="P29" s="176"/>
      <c r="Q29" s="176"/>
      <c r="R29" s="176"/>
      <c r="S29" s="176"/>
    </row>
    <row r="30" spans="1:19" ht="15.75">
      <c r="A30" s="1390" t="s">
        <v>644</v>
      </c>
      <c r="B30" s="1391"/>
      <c r="C30" s="1392"/>
      <c r="D30" s="184">
        <v>4.2249770201439593E-2</v>
      </c>
      <c r="E30" s="184">
        <v>9.6276815743719796E-2</v>
      </c>
      <c r="F30" s="184">
        <v>9.6276815743719796E-2</v>
      </c>
      <c r="G30" s="184">
        <v>0.11186473158721019</v>
      </c>
      <c r="H30" s="184">
        <v>0.11186473137718241</v>
      </c>
      <c r="I30" s="184">
        <v>9.9434490987303975E-2</v>
      </c>
      <c r="J30" s="184">
        <v>0.10259216623088815</v>
      </c>
      <c r="K30" s="184">
        <v>0.10259216623088815</v>
      </c>
      <c r="L30" s="184">
        <v>8.2881053673286728E-2</v>
      </c>
      <c r="M30" s="1022">
        <v>7.9723378429702549E-2</v>
      </c>
      <c r="N30" s="1022">
        <v>6.4135462856244871E-2</v>
      </c>
      <c r="O30" s="1022">
        <v>1.0108417043931948E-2</v>
      </c>
      <c r="P30" s="176"/>
      <c r="Q30" s="176"/>
      <c r="R30" s="176"/>
      <c r="S30" s="176"/>
    </row>
    <row r="31" spans="1:19" ht="16.5" thickBot="1">
      <c r="A31" s="1393" t="s">
        <v>645</v>
      </c>
      <c r="B31" s="1394"/>
      <c r="C31" s="1395"/>
      <c r="D31" s="1023">
        <v>4.2249770201439593E-2</v>
      </c>
      <c r="E31" s="1023">
        <v>0.13852658594515938</v>
      </c>
      <c r="F31" s="1023">
        <v>0.23480340168887917</v>
      </c>
      <c r="G31" s="1023">
        <v>0.34666813327608936</v>
      </c>
      <c r="H31" s="1023">
        <v>0.45853286465327175</v>
      </c>
      <c r="I31" s="1023">
        <v>0.55796735564057576</v>
      </c>
      <c r="J31" s="1023">
        <v>0.66055952187146394</v>
      </c>
      <c r="K31" s="1023">
        <v>0.76315168810235212</v>
      </c>
      <c r="L31" s="1023">
        <v>0.84603274177563881</v>
      </c>
      <c r="M31" s="1024">
        <v>0.92575612020534137</v>
      </c>
      <c r="N31" s="1024">
        <v>0.9898915830615862</v>
      </c>
      <c r="O31" s="1024">
        <v>1.000000000105518</v>
      </c>
      <c r="P31" s="176"/>
      <c r="Q31" s="176"/>
      <c r="R31" s="176"/>
      <c r="S31" s="176"/>
    </row>
    <row r="32" spans="1:19">
      <c r="A32" s="176"/>
      <c r="B32" s="176"/>
      <c r="C32" s="176"/>
      <c r="D32" s="176"/>
      <c r="E32" s="176"/>
      <c r="F32" s="176"/>
      <c r="G32" s="176"/>
      <c r="H32" s="176"/>
      <c r="I32" s="176"/>
      <c r="J32" s="176"/>
      <c r="K32" s="176"/>
      <c r="L32" s="176"/>
      <c r="M32" s="176"/>
      <c r="N32" s="176"/>
      <c r="O32" s="176"/>
      <c r="P32" s="176"/>
      <c r="Q32" s="176"/>
      <c r="R32" s="176"/>
      <c r="S32" s="176"/>
    </row>
    <row r="33" spans="1:19">
      <c r="A33" s="176"/>
      <c r="B33" s="176"/>
      <c r="C33" s="176"/>
      <c r="D33" s="176"/>
      <c r="E33" s="176"/>
      <c r="F33" s="176"/>
      <c r="G33" s="176"/>
      <c r="H33" s="176"/>
      <c r="I33" s="176"/>
      <c r="J33" s="176"/>
      <c r="K33" s="176"/>
      <c r="L33" s="176"/>
      <c r="M33" s="176"/>
      <c r="N33" s="176"/>
      <c r="O33" s="176"/>
      <c r="P33" s="176"/>
      <c r="Q33" s="176"/>
      <c r="R33" s="176"/>
      <c r="S33" s="176"/>
    </row>
  </sheetData>
  <mergeCells count="27">
    <mergeCell ref="J11:J12"/>
    <mergeCell ref="K11:K12"/>
    <mergeCell ref="L11:L12"/>
    <mergeCell ref="A30:C30"/>
    <mergeCell ref="A31:C31"/>
    <mergeCell ref="A13:A14"/>
    <mergeCell ref="A15:A16"/>
    <mergeCell ref="A17:A18"/>
    <mergeCell ref="A19:A20"/>
    <mergeCell ref="A21:A22"/>
    <mergeCell ref="A24:A25"/>
    <mergeCell ref="A5:O5"/>
    <mergeCell ref="N11:N12"/>
    <mergeCell ref="O11:O12"/>
    <mergeCell ref="D9:O9"/>
    <mergeCell ref="A8:O8"/>
    <mergeCell ref="A6:O7"/>
    <mergeCell ref="C9:C12"/>
    <mergeCell ref="D11:D12"/>
    <mergeCell ref="E11:E12"/>
    <mergeCell ref="F11:F12"/>
    <mergeCell ref="G11:G12"/>
    <mergeCell ref="M11:M12"/>
    <mergeCell ref="A9:B10"/>
    <mergeCell ref="A11:B12"/>
    <mergeCell ref="H11:H12"/>
    <mergeCell ref="I11:I12"/>
  </mergeCells>
  <pageMargins left="0.511811023622047" right="0.511811023622047" top="0.78740157480314998" bottom="0.78740157480314998" header="0.31496062992126" footer="0.31496062992126"/>
  <pageSetup paperSize="9" scale="51"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K37"/>
  <sheetViews>
    <sheetView view="pageBreakPreview" zoomScale="115" zoomScaleNormal="100" zoomScaleSheetLayoutView="115" workbookViewId="0">
      <selection sqref="A1:XFD1048576"/>
    </sheetView>
  </sheetViews>
  <sheetFormatPr defaultColWidth="9" defaultRowHeight="12.75"/>
  <cols>
    <col min="1" max="1" width="11.28515625" customWidth="1"/>
    <col min="2" max="5" width="12.85546875" customWidth="1"/>
    <col min="6" max="6" width="18" customWidth="1"/>
    <col min="7" max="7" width="16.28515625" customWidth="1"/>
    <col min="8" max="8" width="12.85546875" customWidth="1"/>
    <col min="9" max="9" width="10.28515625" customWidth="1"/>
  </cols>
  <sheetData>
    <row r="1" spans="1:8" ht="15.75">
      <c r="A1" s="145"/>
      <c r="B1" s="146"/>
      <c r="C1" s="147" t="s">
        <v>620</v>
      </c>
      <c r="D1" s="147"/>
      <c r="E1" s="147"/>
      <c r="F1" s="147"/>
      <c r="G1" s="147"/>
      <c r="H1" s="148"/>
    </row>
    <row r="2" spans="1:8" ht="15.75">
      <c r="A2" s="149"/>
      <c r="B2" s="150"/>
      <c r="C2" s="151" t="s">
        <v>0</v>
      </c>
      <c r="D2" s="151"/>
      <c r="E2" s="151"/>
      <c r="F2" s="151"/>
      <c r="G2" s="151"/>
      <c r="H2" s="1025"/>
    </row>
    <row r="3" spans="1:8" ht="15.75">
      <c r="A3" s="149"/>
      <c r="B3" s="152"/>
      <c r="C3" s="1404" t="s">
        <v>1</v>
      </c>
      <c r="D3" s="1404"/>
      <c r="E3" s="1404"/>
      <c r="F3" s="1404"/>
      <c r="G3" s="1404"/>
      <c r="H3" s="1405"/>
    </row>
    <row r="4" spans="1:8" ht="15.75">
      <c r="A4" s="149"/>
      <c r="B4" s="152"/>
      <c r="C4" s="153"/>
      <c r="D4" s="153"/>
      <c r="E4" s="153"/>
      <c r="F4" s="153"/>
      <c r="G4" s="150"/>
      <c r="H4" s="1026"/>
    </row>
    <row r="5" spans="1:8" s="143" customFormat="1" ht="15.75">
      <c r="A5" s="154"/>
      <c r="B5" s="151"/>
      <c r="C5" s="155" t="s">
        <v>1380</v>
      </c>
      <c r="D5" s="155"/>
      <c r="E5" s="155"/>
      <c r="F5" s="155"/>
      <c r="G5" s="155"/>
      <c r="H5" s="1027"/>
    </row>
    <row r="6" spans="1:8" ht="15.75">
      <c r="A6" s="149"/>
      <c r="B6" s="152"/>
      <c r="C6" s="153"/>
      <c r="D6" s="153"/>
      <c r="E6" s="153"/>
      <c r="F6" s="153"/>
      <c r="G6" s="150"/>
      <c r="H6" s="1026"/>
    </row>
    <row r="7" spans="1:8" ht="15.75">
      <c r="A7" s="149"/>
      <c r="B7" s="152"/>
      <c r="C7" s="153"/>
      <c r="D7" s="1406"/>
      <c r="E7" s="1406"/>
      <c r="F7" s="1406"/>
      <c r="G7" s="150"/>
      <c r="H7" s="1026"/>
    </row>
    <row r="8" spans="1:8" s="144" customFormat="1" ht="18.75">
      <c r="A8" s="156"/>
      <c r="B8" s="1407" t="s">
        <v>1388</v>
      </c>
      <c r="C8" s="1407"/>
      <c r="D8" s="1407"/>
      <c r="E8" s="1407"/>
      <c r="F8" s="1407"/>
      <c r="G8" s="1407"/>
      <c r="H8" s="1408"/>
    </row>
    <row r="9" spans="1:8" ht="15.75">
      <c r="A9" s="149"/>
      <c r="B9" s="152"/>
      <c r="C9" s="153"/>
      <c r="D9" s="153"/>
      <c r="E9" s="153"/>
      <c r="F9" s="153"/>
      <c r="G9" s="150"/>
      <c r="H9" s="1026"/>
    </row>
    <row r="10" spans="1:8" ht="15.75">
      <c r="A10" s="149"/>
      <c r="B10" s="152"/>
      <c r="C10" s="153"/>
      <c r="D10" s="153"/>
      <c r="E10" s="153"/>
      <c r="F10" s="153"/>
      <c r="G10" s="157"/>
      <c r="H10" s="1026"/>
    </row>
    <row r="11" spans="1:8" ht="15.75">
      <c r="A11" s="149"/>
      <c r="B11" s="152"/>
      <c r="C11" s="153"/>
      <c r="D11" s="153"/>
      <c r="E11" s="153"/>
      <c r="F11" s="153"/>
      <c r="G11" s="150"/>
      <c r="H11" s="1026"/>
    </row>
    <row r="12" spans="1:8" ht="50.25" customHeight="1">
      <c r="A12" s="1409" t="s">
        <v>1357</v>
      </c>
      <c r="B12" s="1410"/>
      <c r="C12" s="1410"/>
      <c r="D12" s="1410"/>
      <c r="E12" s="1410"/>
      <c r="F12" s="1410"/>
      <c r="G12" s="1410"/>
      <c r="H12" s="1411"/>
    </row>
    <row r="13" spans="1:8">
      <c r="A13" s="158"/>
      <c r="B13" s="159"/>
      <c r="C13" s="159"/>
      <c r="D13" s="159"/>
      <c r="E13" s="159"/>
      <c r="F13" s="159"/>
      <c r="G13" s="159"/>
      <c r="H13" s="1028"/>
    </row>
    <row r="14" spans="1:8" ht="15">
      <c r="A14" s="149"/>
      <c r="B14" s="150"/>
      <c r="C14" s="150"/>
      <c r="D14" s="150"/>
      <c r="E14" s="150"/>
      <c r="F14" s="150"/>
      <c r="G14" s="150"/>
      <c r="H14" s="1026"/>
    </row>
    <row r="15" spans="1:8" ht="15.75">
      <c r="A15" s="149"/>
      <c r="B15" s="150"/>
      <c r="C15" s="160" t="s">
        <v>646</v>
      </c>
      <c r="D15" s="1412" t="s">
        <v>644</v>
      </c>
      <c r="E15" s="1412"/>
      <c r="F15" s="1412" t="s">
        <v>647</v>
      </c>
      <c r="G15" s="1413"/>
      <c r="H15" s="1026"/>
    </row>
    <row r="16" spans="1:8" ht="15.75">
      <c r="A16" s="149"/>
      <c r="B16" s="150"/>
      <c r="C16" s="1029" t="s">
        <v>623</v>
      </c>
      <c r="D16" s="1401" t="s">
        <v>648</v>
      </c>
      <c r="E16" s="1401"/>
      <c r="F16" s="1402" t="s">
        <v>649</v>
      </c>
      <c r="G16" s="1403"/>
      <c r="H16" s="1026"/>
    </row>
    <row r="17" spans="1:11" ht="15.75">
      <c r="A17" s="149"/>
      <c r="B17" s="150"/>
      <c r="C17" s="1030"/>
      <c r="D17" s="1031" t="s">
        <v>650</v>
      </c>
      <c r="E17" s="1031" t="s">
        <v>651</v>
      </c>
      <c r="F17" s="1031" t="s">
        <v>650</v>
      </c>
      <c r="G17" s="1032" t="s">
        <v>651</v>
      </c>
      <c r="H17" s="1026"/>
      <c r="K17" s="174"/>
    </row>
    <row r="18" spans="1:11" ht="24.95" customHeight="1">
      <c r="A18" s="149"/>
      <c r="B18" s="150"/>
      <c r="C18" s="1033" t="s">
        <v>652</v>
      </c>
      <c r="D18" s="1034">
        <v>4.2249770201439593E-2</v>
      </c>
      <c r="E18" s="1034">
        <v>4.2249770201439593E-2</v>
      </c>
      <c r="F18" s="1035">
        <v>2011627.6346191997</v>
      </c>
      <c r="G18" s="1036">
        <v>2011627.6346191997</v>
      </c>
      <c r="H18" s="1026"/>
      <c r="K18" s="174"/>
    </row>
    <row r="19" spans="1:11" ht="24.95" customHeight="1">
      <c r="A19" s="149"/>
      <c r="B19" s="150"/>
      <c r="C19" s="1033" t="s">
        <v>653</v>
      </c>
      <c r="D19" s="1034">
        <v>9.6276815743719796E-2</v>
      </c>
      <c r="E19" s="1034">
        <v>0.13852658594515938</v>
      </c>
      <c r="F19" s="1035">
        <v>4584003.694631001</v>
      </c>
      <c r="G19" s="1036">
        <v>6595631.3292502007</v>
      </c>
      <c r="H19" s="1026"/>
    </row>
    <row r="20" spans="1:11" ht="24.95" customHeight="1">
      <c r="A20" s="149"/>
      <c r="B20" s="150"/>
      <c r="C20" s="1033" t="s">
        <v>654</v>
      </c>
      <c r="D20" s="1034">
        <v>9.6276815743719796E-2</v>
      </c>
      <c r="E20" s="1034">
        <v>0.23480340168887917</v>
      </c>
      <c r="F20" s="1035">
        <v>4584003.7046310008</v>
      </c>
      <c r="G20" s="1036">
        <v>11179635.033881202</v>
      </c>
      <c r="H20" s="1026"/>
    </row>
    <row r="21" spans="1:11" ht="24.95" customHeight="1">
      <c r="A21" s="149"/>
      <c r="B21" s="150"/>
      <c r="C21" s="1033" t="s">
        <v>655</v>
      </c>
      <c r="D21" s="1034">
        <v>0.11186473158721019</v>
      </c>
      <c r="E21" s="1034">
        <v>0.34666813327608936</v>
      </c>
      <c r="F21" s="1035">
        <v>5326187.2035560505</v>
      </c>
      <c r="G21" s="1036">
        <v>16505822.237437252</v>
      </c>
      <c r="H21" s="1026"/>
    </row>
    <row r="22" spans="1:11" ht="24.95" customHeight="1">
      <c r="A22" s="161"/>
      <c r="B22" s="162"/>
      <c r="C22" s="1033" t="s">
        <v>656</v>
      </c>
      <c r="D22" s="1034">
        <v>0.11186473137718241</v>
      </c>
      <c r="E22" s="1034">
        <v>0.45853286465327175</v>
      </c>
      <c r="F22" s="1035">
        <v>5326187.1935560508</v>
      </c>
      <c r="G22" s="1036">
        <v>21832009.430993304</v>
      </c>
      <c r="H22" s="1026"/>
    </row>
    <row r="23" spans="1:11" ht="24.95" customHeight="1">
      <c r="A23" s="161"/>
      <c r="B23" s="162"/>
      <c r="C23" s="1033" t="s">
        <v>657</v>
      </c>
      <c r="D23" s="1034">
        <v>9.9434490987303975E-2</v>
      </c>
      <c r="E23" s="1034">
        <v>0.55796735564057576</v>
      </c>
      <c r="F23" s="1035">
        <v>4734349.2982487008</v>
      </c>
      <c r="G23" s="1036">
        <v>26566358.729242004</v>
      </c>
      <c r="H23" s="1026"/>
    </row>
    <row r="24" spans="1:11" ht="24.95" customHeight="1">
      <c r="A24" s="161"/>
      <c r="B24" s="162"/>
      <c r="C24" s="1033" t="s">
        <v>658</v>
      </c>
      <c r="D24" s="1034">
        <v>0.10259216623088815</v>
      </c>
      <c r="E24" s="1034">
        <v>0.66055952187146394</v>
      </c>
      <c r="F24" s="1035">
        <v>4884694.8918664008</v>
      </c>
      <c r="G24" s="1036">
        <v>31451053.621108405</v>
      </c>
      <c r="H24" s="1026"/>
    </row>
    <row r="25" spans="1:11" ht="24.95" customHeight="1">
      <c r="A25" s="161"/>
      <c r="B25" s="162"/>
      <c r="C25" s="1033" t="s">
        <v>659</v>
      </c>
      <c r="D25" s="163">
        <v>0.10259216623088815</v>
      </c>
      <c r="E25" s="1034">
        <v>0.76315168810235212</v>
      </c>
      <c r="F25" s="1035">
        <v>4884694.8918664008</v>
      </c>
      <c r="G25" s="1036">
        <v>36335748.512974806</v>
      </c>
      <c r="H25" s="1026"/>
    </row>
    <row r="26" spans="1:11" ht="24.95" customHeight="1">
      <c r="A26" s="161"/>
      <c r="B26" s="162"/>
      <c r="C26" s="1033" t="s">
        <v>660</v>
      </c>
      <c r="D26" s="163">
        <v>8.2881053673286728E-2</v>
      </c>
      <c r="E26" s="1034">
        <v>0.84603274177563881</v>
      </c>
      <c r="F26" s="1035">
        <v>3946194.6694768011</v>
      </c>
      <c r="G26" s="1036">
        <v>40281943.182451606</v>
      </c>
      <c r="H26" s="1026"/>
    </row>
    <row r="27" spans="1:11" ht="24.95" customHeight="1">
      <c r="A27" s="161"/>
      <c r="B27" s="162"/>
      <c r="C27" s="1033" t="s">
        <v>661</v>
      </c>
      <c r="D27" s="1034">
        <v>7.9723378429702549E-2</v>
      </c>
      <c r="E27" s="1034">
        <v>0.92575612020534137</v>
      </c>
      <c r="F27" s="1035">
        <v>3795849.075859101</v>
      </c>
      <c r="G27" s="1036">
        <v>44077792.258310705</v>
      </c>
      <c r="H27" s="1026"/>
    </row>
    <row r="28" spans="1:11" ht="24.95" customHeight="1">
      <c r="A28" s="161"/>
      <c r="B28" s="162"/>
      <c r="C28" s="1033" t="s">
        <v>1361</v>
      </c>
      <c r="D28" s="1034">
        <v>6.4135462856244871E-2</v>
      </c>
      <c r="E28" s="1034">
        <v>0.9898915830615862</v>
      </c>
      <c r="F28" s="1035">
        <v>3053665.5897910511</v>
      </c>
      <c r="G28" s="1036">
        <v>47131457.848101757</v>
      </c>
      <c r="H28" s="1026"/>
    </row>
    <row r="29" spans="1:11" ht="24.95" customHeight="1" thickBot="1">
      <c r="A29" s="161"/>
      <c r="B29" s="162"/>
      <c r="C29" s="1037" t="s">
        <v>1362</v>
      </c>
      <c r="D29" s="1038">
        <v>1.0108417043931948E-2</v>
      </c>
      <c r="E29" s="1038">
        <v>1.000000000105518</v>
      </c>
      <c r="F29" s="1039">
        <v>481289.50692224986</v>
      </c>
      <c r="G29" s="1040">
        <v>47612747.35502401</v>
      </c>
      <c r="H29" s="1026"/>
    </row>
    <row r="30" spans="1:11">
      <c r="A30" s="161"/>
      <c r="B30" s="162"/>
      <c r="C30" s="164"/>
      <c r="D30" s="165"/>
      <c r="E30" s="166"/>
      <c r="F30" s="166"/>
      <c r="G30" s="166"/>
      <c r="H30" s="1026"/>
    </row>
    <row r="31" spans="1:11">
      <c r="A31" s="167"/>
      <c r="B31" s="168"/>
      <c r="C31" s="169"/>
      <c r="D31" s="170"/>
      <c r="E31" s="171"/>
      <c r="F31" s="171"/>
      <c r="G31" s="171"/>
      <c r="H31" s="172"/>
    </row>
    <row r="36" spans="1:9">
      <c r="A36" s="173"/>
      <c r="B36" s="173"/>
      <c r="C36" s="173"/>
      <c r="D36" s="173"/>
      <c r="E36" s="173"/>
      <c r="F36" s="173"/>
      <c r="G36" s="173"/>
      <c r="H36" s="173"/>
      <c r="I36" s="175"/>
    </row>
    <row r="37" spans="1:9">
      <c r="A37" s="173"/>
      <c r="B37" s="173"/>
      <c r="C37" s="173"/>
      <c r="D37" s="173"/>
      <c r="E37" s="173"/>
      <c r="F37" s="173"/>
      <c r="G37" s="173"/>
      <c r="H37" s="173"/>
      <c r="I37" s="175"/>
    </row>
  </sheetData>
  <mergeCells count="8">
    <mergeCell ref="D16:E16"/>
    <mergeCell ref="F16:G16"/>
    <mergeCell ref="C3:H3"/>
    <mergeCell ref="D7:F7"/>
    <mergeCell ref="B8:H8"/>
    <mergeCell ref="A12:H12"/>
    <mergeCell ref="D15:E15"/>
    <mergeCell ref="F15:G15"/>
  </mergeCells>
  <pageMargins left="0.511811023622047" right="0.511811023622047" top="0.78740157480314998" bottom="0.78740157480314998" header="0.31496062992126" footer="0.31496062992126"/>
  <pageSetup paperSize="9" scale="8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9"/>
  <sheetViews>
    <sheetView view="pageBreakPreview" zoomScale="115" zoomScaleNormal="100" zoomScaleSheetLayoutView="115" workbookViewId="0">
      <selection sqref="A1:XFD1048576"/>
    </sheetView>
  </sheetViews>
  <sheetFormatPr defaultColWidth="9.140625" defaultRowHeight="12.75"/>
  <cols>
    <col min="1" max="1" width="35.42578125" style="75" customWidth="1"/>
    <col min="2" max="2" width="16.5703125" style="76" customWidth="1"/>
    <col min="3" max="3" width="15.5703125" style="75" customWidth="1"/>
    <col min="4" max="4" width="13.42578125" style="75" customWidth="1"/>
    <col min="5" max="5" width="11.28515625" style="75" customWidth="1"/>
    <col min="6" max="6" width="15.28515625" style="75" customWidth="1"/>
    <col min="7" max="7" width="3" style="75" customWidth="1"/>
    <col min="8" max="8" width="17.85546875" style="76" customWidth="1"/>
    <col min="9" max="9" width="6.42578125" style="75" customWidth="1"/>
    <col min="10" max="10" width="4.7109375" style="75" customWidth="1"/>
    <col min="11" max="11" width="5.42578125" style="75" customWidth="1"/>
    <col min="12" max="12" width="12.140625" style="75" customWidth="1"/>
    <col min="13" max="13" width="9.140625" style="75"/>
    <col min="14" max="14" width="14.42578125" style="75" customWidth="1"/>
    <col min="15" max="16384" width="9.140625" style="75"/>
  </cols>
  <sheetData>
    <row r="1" spans="1:13" ht="57.75" customHeight="1">
      <c r="A1" s="77" t="s">
        <v>662</v>
      </c>
      <c r="B1" s="1414" t="s">
        <v>1357</v>
      </c>
      <c r="C1" s="1415"/>
      <c r="D1" s="1415"/>
      <c r="E1" s="1415"/>
      <c r="F1" s="1415"/>
      <c r="G1" s="1415"/>
      <c r="H1" s="1415"/>
      <c r="I1" s="1415"/>
      <c r="J1" s="1415"/>
      <c r="K1" s="1415"/>
      <c r="L1" s="1416"/>
      <c r="M1" s="125"/>
    </row>
    <row r="2" spans="1:13" s="74" customFormat="1" ht="42" customHeight="1">
      <c r="A2" s="77" t="s">
        <v>663</v>
      </c>
      <c r="B2" s="1417" t="s">
        <v>664</v>
      </c>
      <c r="C2" s="1418"/>
      <c r="D2" s="1418"/>
      <c r="E2" s="1418"/>
      <c r="F2" s="1418"/>
      <c r="G2" s="1418"/>
      <c r="H2" s="1418"/>
      <c r="I2" s="1418"/>
      <c r="J2" s="1418"/>
      <c r="K2" s="1418"/>
      <c r="L2" s="1419"/>
      <c r="M2" s="126"/>
    </row>
    <row r="3" spans="1:13" ht="13.5" customHeight="1">
      <c r="A3" s="78" t="s">
        <v>665</v>
      </c>
      <c r="B3" s="1420" t="s">
        <v>1381</v>
      </c>
      <c r="C3" s="1420"/>
      <c r="D3" s="1420"/>
      <c r="E3" s="1420"/>
      <c r="F3" s="1420"/>
      <c r="G3" s="1420"/>
      <c r="H3" s="1420"/>
      <c r="I3" s="1420"/>
      <c r="J3" s="1420"/>
      <c r="K3" s="1420"/>
      <c r="L3" s="1420"/>
      <c r="M3" s="125"/>
    </row>
    <row r="4" spans="1:13">
      <c r="A4" s="78" t="s">
        <v>8</v>
      </c>
      <c r="B4" s="1421"/>
      <c r="C4" s="1422"/>
      <c r="D4" s="1422"/>
      <c r="E4" s="1422"/>
      <c r="F4" s="1422"/>
      <c r="G4" s="79"/>
      <c r="H4" s="79"/>
      <c r="I4" s="79"/>
      <c r="J4" s="79"/>
      <c r="K4" s="79"/>
      <c r="L4" s="127"/>
      <c r="M4" s="125"/>
    </row>
    <row r="5" spans="1:13">
      <c r="A5" s="1423" t="s">
        <v>666</v>
      </c>
      <c r="B5" s="1424"/>
      <c r="C5" s="1424"/>
      <c r="D5" s="1425"/>
      <c r="E5" s="80" t="s">
        <v>1373</v>
      </c>
      <c r="F5" s="1429"/>
      <c r="G5" s="81"/>
      <c r="H5" s="81"/>
      <c r="I5" s="81"/>
      <c r="J5" s="81"/>
      <c r="K5" s="81"/>
      <c r="L5" s="128"/>
    </row>
    <row r="6" spans="1:13">
      <c r="A6" s="1437"/>
      <c r="B6" s="1438"/>
      <c r="C6" s="1438"/>
      <c r="D6" s="1439"/>
      <c r="E6" s="82" t="s">
        <v>667</v>
      </c>
      <c r="F6" s="1430"/>
      <c r="G6" s="83"/>
      <c r="H6" s="1440"/>
      <c r="I6" s="1440"/>
      <c r="J6" s="1440"/>
      <c r="K6" s="1440"/>
      <c r="L6" s="129"/>
    </row>
    <row r="7" spans="1:13">
      <c r="A7" s="1431" t="s">
        <v>1389</v>
      </c>
      <c r="B7" s="1431"/>
      <c r="C7" s="1431"/>
      <c r="D7" s="1431"/>
      <c r="E7" s="1431"/>
      <c r="F7" s="1432"/>
      <c r="G7" s="84"/>
      <c r="H7" s="1441"/>
      <c r="I7" s="1441"/>
      <c r="J7" s="1441"/>
      <c r="K7" s="1441"/>
      <c r="L7" s="130"/>
    </row>
    <row r="8" spans="1:13">
      <c r="A8" s="1433"/>
      <c r="B8" s="1433"/>
      <c r="C8" s="1433"/>
      <c r="D8" s="1433"/>
      <c r="E8" s="1433"/>
      <c r="F8" s="1434"/>
      <c r="G8" s="85"/>
      <c r="H8" s="1426"/>
      <c r="I8" s="1426"/>
      <c r="J8" s="1426"/>
      <c r="K8" s="1426"/>
      <c r="L8" s="131"/>
    </row>
    <row r="9" spans="1:13">
      <c r="A9" s="1435"/>
      <c r="B9" s="1435"/>
      <c r="C9" s="1435"/>
      <c r="D9" s="1435"/>
      <c r="E9" s="1435"/>
      <c r="F9" s="1436"/>
      <c r="G9" s="87"/>
      <c r="H9" s="1426"/>
      <c r="I9" s="1426"/>
      <c r="J9" s="1426"/>
      <c r="K9" s="1426"/>
      <c r="L9" s="132"/>
    </row>
    <row r="10" spans="1:13">
      <c r="A10" s="88" t="s">
        <v>668</v>
      </c>
      <c r="B10" s="88" t="s">
        <v>669</v>
      </c>
      <c r="C10" s="88" t="s">
        <v>670</v>
      </c>
      <c r="D10" s="88" t="s">
        <v>671</v>
      </c>
      <c r="E10" s="88" t="s">
        <v>672</v>
      </c>
      <c r="F10" s="88" t="s">
        <v>80</v>
      </c>
      <c r="G10" s="89"/>
      <c r="H10" s="1426"/>
      <c r="I10" s="1426"/>
      <c r="J10" s="1426"/>
      <c r="K10" s="1426"/>
      <c r="L10" s="132"/>
      <c r="M10" s="133"/>
    </row>
    <row r="11" spans="1:13">
      <c r="A11" s="90"/>
      <c r="B11" s="91"/>
      <c r="C11" s="92" t="s">
        <v>390</v>
      </c>
      <c r="D11" s="91"/>
      <c r="E11" s="91"/>
      <c r="F11" s="91"/>
      <c r="G11" s="87"/>
      <c r="H11" s="1426"/>
      <c r="I11" s="1426"/>
      <c r="J11" s="89"/>
      <c r="K11" s="86"/>
      <c r="L11" s="134"/>
    </row>
    <row r="12" spans="1:13">
      <c r="A12" s="93" t="s">
        <v>673</v>
      </c>
      <c r="B12" s="986" t="s">
        <v>674</v>
      </c>
      <c r="C12" s="95">
        <v>28636.959999999999</v>
      </c>
      <c r="D12" s="96">
        <v>12</v>
      </c>
      <c r="E12" s="94" t="s">
        <v>675</v>
      </c>
      <c r="F12" s="97">
        <v>343643.52</v>
      </c>
      <c r="G12" s="87"/>
      <c r="H12" s="98"/>
      <c r="I12" s="86"/>
      <c r="J12" s="135"/>
      <c r="K12" s="86"/>
      <c r="L12" s="136"/>
    </row>
    <row r="13" spans="1:13">
      <c r="A13" s="93" t="s">
        <v>676</v>
      </c>
      <c r="B13" s="99" t="s">
        <v>677</v>
      </c>
      <c r="C13" s="95">
        <v>7972.8</v>
      </c>
      <c r="D13" s="96">
        <v>12</v>
      </c>
      <c r="E13" s="94" t="s">
        <v>675</v>
      </c>
      <c r="F13" s="97">
        <v>95673.600000000006</v>
      </c>
      <c r="G13" s="100"/>
      <c r="H13" s="98"/>
      <c r="I13" s="98"/>
      <c r="J13" s="76"/>
      <c r="K13" s="76"/>
      <c r="L13" s="136"/>
    </row>
    <row r="14" spans="1:13">
      <c r="A14" s="93" t="s">
        <v>678</v>
      </c>
      <c r="B14" s="99" t="s">
        <v>679</v>
      </c>
      <c r="C14" s="95">
        <v>5804.48</v>
      </c>
      <c r="D14" s="96">
        <v>60</v>
      </c>
      <c r="E14" s="94" t="s">
        <v>675</v>
      </c>
      <c r="F14" s="97">
        <v>348268.79999999999</v>
      </c>
      <c r="G14" s="100"/>
      <c r="H14" s="98"/>
      <c r="I14" s="98"/>
      <c r="J14" s="76"/>
      <c r="K14" s="76"/>
      <c r="L14" s="136"/>
    </row>
    <row r="15" spans="1:13">
      <c r="A15" s="93" t="s">
        <v>680</v>
      </c>
      <c r="B15" s="99" t="s">
        <v>681</v>
      </c>
      <c r="C15" s="95">
        <v>2659.36</v>
      </c>
      <c r="D15" s="96">
        <v>24</v>
      </c>
      <c r="E15" s="94" t="s">
        <v>675</v>
      </c>
      <c r="F15" s="97">
        <v>63824.639999999999</v>
      </c>
      <c r="G15" s="100"/>
      <c r="H15" s="98"/>
      <c r="I15" s="98"/>
      <c r="J15" s="76"/>
      <c r="K15" s="76"/>
      <c r="L15" s="136"/>
    </row>
    <row r="16" spans="1:13">
      <c r="A16" s="93" t="s">
        <v>682</v>
      </c>
      <c r="B16" s="99" t="s">
        <v>683</v>
      </c>
      <c r="C16" s="95">
        <v>4127.2</v>
      </c>
      <c r="D16" s="96">
        <v>12</v>
      </c>
      <c r="E16" s="94" t="s">
        <v>675</v>
      </c>
      <c r="F16" s="97">
        <v>49526.399999999994</v>
      </c>
      <c r="G16" s="100"/>
      <c r="H16" s="98"/>
      <c r="I16" s="98"/>
      <c r="J16" s="76"/>
      <c r="K16" s="76"/>
      <c r="L16" s="136"/>
    </row>
    <row r="17" spans="1:14">
      <c r="A17" s="93" t="s">
        <v>684</v>
      </c>
      <c r="B17" s="99" t="s">
        <v>685</v>
      </c>
      <c r="C17" s="95">
        <v>4127.2</v>
      </c>
      <c r="D17" s="96">
        <v>60</v>
      </c>
      <c r="E17" s="94" t="s">
        <v>675</v>
      </c>
      <c r="F17" s="97">
        <v>247632</v>
      </c>
      <c r="G17" s="100"/>
      <c r="H17" s="98"/>
      <c r="I17" s="98"/>
      <c r="J17" s="76"/>
      <c r="K17" s="76"/>
      <c r="L17" s="136"/>
    </row>
    <row r="18" spans="1:14">
      <c r="A18" s="93" t="s">
        <v>686</v>
      </c>
      <c r="B18" s="94" t="s">
        <v>687</v>
      </c>
      <c r="C18" s="95">
        <v>5804.48</v>
      </c>
      <c r="D18" s="96">
        <v>12</v>
      </c>
      <c r="E18" s="94" t="s">
        <v>675</v>
      </c>
      <c r="F18" s="97">
        <v>69653.759999999995</v>
      </c>
      <c r="G18" s="100"/>
      <c r="H18" s="98"/>
      <c r="I18" s="98"/>
      <c r="J18" s="76"/>
      <c r="K18" s="76"/>
      <c r="L18" s="134"/>
    </row>
    <row r="19" spans="1:14">
      <c r="A19" s="101" t="s">
        <v>688</v>
      </c>
      <c r="B19" s="92" t="s">
        <v>689</v>
      </c>
      <c r="C19" s="102">
        <v>3192.64</v>
      </c>
      <c r="D19" s="1145">
        <v>12</v>
      </c>
      <c r="E19" s="92" t="s">
        <v>675</v>
      </c>
      <c r="F19" s="103">
        <v>38311.68</v>
      </c>
      <c r="G19" s="76"/>
      <c r="I19" s="76"/>
      <c r="J19" s="76"/>
      <c r="K19" s="76"/>
      <c r="L19" s="134"/>
    </row>
    <row r="20" spans="1:14">
      <c r="A20" s="104"/>
      <c r="C20" s="76"/>
      <c r="D20" s="76"/>
      <c r="E20" s="76"/>
      <c r="F20" s="76"/>
      <c r="G20" s="76"/>
      <c r="I20" s="76"/>
      <c r="J20" s="76"/>
      <c r="K20" s="76"/>
      <c r="L20" s="134"/>
    </row>
    <row r="21" spans="1:14">
      <c r="A21" s="105"/>
      <c r="B21" s="89"/>
      <c r="C21" s="106"/>
      <c r="D21" s="107"/>
      <c r="E21" s="89"/>
      <c r="F21" s="108">
        <v>1256534.3999999999</v>
      </c>
      <c r="G21" s="109"/>
      <c r="I21" s="98"/>
      <c r="J21" s="76"/>
      <c r="K21" s="76"/>
      <c r="L21" s="134"/>
    </row>
    <row r="22" spans="1:14">
      <c r="A22" s="110"/>
      <c r="B22" s="111"/>
      <c r="C22" s="112"/>
      <c r="D22" s="113"/>
      <c r="E22" s="111"/>
      <c r="F22" s="113"/>
      <c r="G22" s="114"/>
      <c r="H22" s="115"/>
      <c r="I22" s="115"/>
      <c r="J22" s="115"/>
      <c r="K22" s="115"/>
      <c r="L22" s="137"/>
    </row>
    <row r="23" spans="1:14">
      <c r="A23" s="116"/>
      <c r="B23" s="117"/>
      <c r="C23" s="118"/>
      <c r="D23" s="1427"/>
      <c r="E23" s="1427"/>
      <c r="F23" s="117"/>
      <c r="G23" s="117"/>
      <c r="H23" s="117"/>
      <c r="I23" s="117"/>
      <c r="J23" s="138"/>
      <c r="K23" s="117"/>
      <c r="L23" s="139"/>
    </row>
    <row r="24" spans="1:14">
      <c r="A24" s="119" t="s">
        <v>690</v>
      </c>
      <c r="B24" s="120" t="s">
        <v>43</v>
      </c>
      <c r="C24" s="121">
        <v>1256534.3999999999</v>
      </c>
      <c r="D24" s="120" t="s">
        <v>110</v>
      </c>
      <c r="E24" s="120">
        <v>100</v>
      </c>
      <c r="F24" s="120" t="s">
        <v>43</v>
      </c>
      <c r="G24" s="1428">
        <v>12565.343999999999</v>
      </c>
      <c r="H24" s="1428"/>
      <c r="I24" s="120"/>
      <c r="J24" s="71"/>
      <c r="K24" s="76"/>
      <c r="L24" s="134"/>
      <c r="N24" s="140"/>
    </row>
    <row r="25" spans="1:14">
      <c r="A25" s="122"/>
      <c r="C25" s="76"/>
      <c r="D25" s="76"/>
      <c r="E25" s="76"/>
      <c r="F25" s="76"/>
      <c r="G25" s="76"/>
      <c r="I25" s="76"/>
      <c r="J25" s="76"/>
      <c r="K25" s="76"/>
      <c r="L25" s="134"/>
    </row>
    <row r="26" spans="1:14">
      <c r="A26" s="123"/>
      <c r="B26" s="124"/>
      <c r="C26" s="124"/>
      <c r="D26" s="124"/>
      <c r="E26" s="124"/>
      <c r="F26" s="124"/>
      <c r="G26" s="124"/>
      <c r="H26" s="124"/>
      <c r="I26" s="124"/>
      <c r="J26" s="124"/>
      <c r="K26" s="124"/>
      <c r="L26" s="141"/>
    </row>
    <row r="27" spans="1:14">
      <c r="C27" s="76"/>
      <c r="D27" s="76"/>
      <c r="E27" s="76"/>
      <c r="F27" s="76"/>
      <c r="G27" s="76"/>
    </row>
    <row r="28" spans="1:14">
      <c r="C28" s="76"/>
      <c r="E28" s="76"/>
      <c r="F28" s="76"/>
      <c r="G28" s="76"/>
    </row>
    <row r="29" spans="1:14">
      <c r="D29" s="76"/>
      <c r="E29" s="76"/>
      <c r="F29" s="76"/>
      <c r="G29" s="76"/>
    </row>
    <row r="30" spans="1:14">
      <c r="D30" s="76"/>
      <c r="E30" s="76"/>
      <c r="F30" s="76"/>
      <c r="G30" s="76"/>
    </row>
    <row r="31" spans="1:14">
      <c r="C31" s="76"/>
      <c r="D31" s="76"/>
      <c r="E31" s="76"/>
      <c r="F31" s="76"/>
      <c r="G31" s="76"/>
    </row>
    <row r="32" spans="1:14">
      <c r="C32" s="76"/>
      <c r="D32" s="76"/>
      <c r="E32" s="76"/>
      <c r="F32" s="76"/>
      <c r="G32" s="76"/>
    </row>
    <row r="33" spans="2:8">
      <c r="C33" s="76"/>
      <c r="D33" s="76"/>
      <c r="E33" s="76"/>
      <c r="F33" s="76"/>
      <c r="G33" s="76"/>
    </row>
    <row r="34" spans="2:8">
      <c r="C34" s="76"/>
      <c r="D34" s="76"/>
      <c r="E34" s="76"/>
      <c r="F34" s="76"/>
      <c r="G34" s="76"/>
    </row>
    <row r="35" spans="2:8">
      <c r="D35" s="76"/>
      <c r="E35" s="76"/>
      <c r="F35" s="76"/>
      <c r="G35" s="76"/>
    </row>
    <row r="36" spans="2:8">
      <c r="B36" s="75"/>
      <c r="C36" s="76"/>
      <c r="D36" s="76"/>
      <c r="E36" s="98"/>
      <c r="F36" s="76"/>
      <c r="G36" s="76"/>
      <c r="H36" s="75"/>
    </row>
    <row r="37" spans="2:8">
      <c r="B37" s="75"/>
      <c r="C37" s="76"/>
      <c r="D37" s="76"/>
      <c r="E37" s="76"/>
      <c r="F37" s="76"/>
      <c r="G37" s="76"/>
      <c r="H37" s="75"/>
    </row>
    <row r="38" spans="2:8">
      <c r="B38" s="75"/>
      <c r="C38" s="76"/>
      <c r="D38" s="76"/>
      <c r="E38" s="76"/>
      <c r="F38" s="76"/>
      <c r="G38" s="76"/>
      <c r="H38" s="75"/>
    </row>
    <row r="39" spans="2:8">
      <c r="B39" s="75"/>
      <c r="C39" s="76"/>
      <c r="D39" s="76"/>
      <c r="E39" s="76"/>
      <c r="F39" s="76"/>
      <c r="G39" s="76"/>
      <c r="H39" s="75"/>
    </row>
    <row r="40" spans="2:8">
      <c r="B40" s="75"/>
      <c r="C40" s="76"/>
      <c r="D40" s="76"/>
      <c r="E40" s="76"/>
      <c r="F40" s="76"/>
      <c r="G40" s="76"/>
      <c r="H40" s="75"/>
    </row>
    <row r="41" spans="2:8">
      <c r="B41" s="75"/>
      <c r="C41" s="76"/>
      <c r="D41" s="76"/>
      <c r="E41" s="76"/>
      <c r="F41" s="76"/>
      <c r="G41" s="76"/>
      <c r="H41" s="75"/>
    </row>
    <row r="42" spans="2:8">
      <c r="B42" s="75"/>
      <c r="C42" s="76"/>
      <c r="D42" s="76"/>
      <c r="E42" s="76"/>
      <c r="F42" s="76"/>
      <c r="G42" s="76"/>
      <c r="H42" s="75"/>
    </row>
    <row r="43" spans="2:8">
      <c r="B43" s="75"/>
      <c r="C43" s="76"/>
      <c r="D43" s="76"/>
      <c r="E43" s="76"/>
      <c r="F43" s="76"/>
      <c r="G43" s="76"/>
      <c r="H43" s="75"/>
    </row>
    <row r="44" spans="2:8">
      <c r="B44" s="75"/>
      <c r="C44" s="76"/>
      <c r="D44" s="76"/>
      <c r="E44" s="76"/>
      <c r="F44" s="76"/>
      <c r="G44" s="76"/>
      <c r="H44" s="75"/>
    </row>
    <row r="45" spans="2:8">
      <c r="B45" s="75"/>
      <c r="C45" s="76"/>
      <c r="D45" s="76"/>
      <c r="E45" s="76"/>
      <c r="F45" s="76"/>
      <c r="G45" s="76"/>
      <c r="H45" s="75"/>
    </row>
    <row r="46" spans="2:8">
      <c r="B46" s="75"/>
      <c r="C46" s="76"/>
      <c r="D46" s="76"/>
      <c r="E46" s="76"/>
      <c r="F46" s="76"/>
      <c r="G46" s="76"/>
      <c r="H46" s="75"/>
    </row>
    <row r="47" spans="2:8">
      <c r="B47" s="75"/>
      <c r="C47" s="76"/>
      <c r="D47" s="76"/>
      <c r="E47" s="76"/>
      <c r="F47" s="76"/>
      <c r="G47" s="76"/>
      <c r="H47" s="75"/>
    </row>
    <row r="48" spans="2:8">
      <c r="B48" s="75"/>
      <c r="C48" s="76"/>
      <c r="D48" s="76"/>
      <c r="E48" s="76"/>
      <c r="F48" s="76"/>
      <c r="G48" s="76"/>
      <c r="H48" s="75"/>
    </row>
    <row r="49" spans="2:8">
      <c r="B49" s="75"/>
      <c r="C49" s="76"/>
      <c r="D49" s="76"/>
      <c r="E49" s="76"/>
      <c r="F49" s="76"/>
      <c r="G49" s="76"/>
      <c r="H49" s="75"/>
    </row>
    <row r="50" spans="2:8">
      <c r="B50" s="75"/>
      <c r="C50" s="76"/>
      <c r="D50" s="76"/>
      <c r="E50" s="76"/>
      <c r="F50" s="76"/>
      <c r="G50" s="76"/>
      <c r="H50" s="75"/>
    </row>
    <row r="51" spans="2:8">
      <c r="B51" s="75"/>
      <c r="C51" s="76"/>
      <c r="D51" s="76"/>
      <c r="E51" s="76"/>
      <c r="F51" s="76"/>
      <c r="G51" s="76"/>
      <c r="H51" s="75"/>
    </row>
    <row r="52" spans="2:8">
      <c r="C52" s="76"/>
      <c r="D52" s="76"/>
      <c r="E52" s="76"/>
      <c r="F52" s="76"/>
      <c r="G52" s="76"/>
      <c r="H52" s="75"/>
    </row>
    <row r="53" spans="2:8">
      <c r="C53" s="76"/>
      <c r="D53" s="76"/>
      <c r="E53" s="76"/>
      <c r="F53" s="76"/>
      <c r="G53" s="76"/>
      <c r="H53" s="75"/>
    </row>
    <row r="54" spans="2:8">
      <c r="C54" s="76"/>
      <c r="D54" s="76"/>
      <c r="E54" s="76"/>
      <c r="F54" s="76"/>
      <c r="G54" s="76"/>
      <c r="H54" s="75"/>
    </row>
    <row r="55" spans="2:8">
      <c r="C55" s="76"/>
      <c r="D55" s="76"/>
      <c r="E55" s="76"/>
      <c r="F55" s="76"/>
      <c r="G55" s="76"/>
      <c r="H55" s="75"/>
    </row>
    <row r="56" spans="2:8">
      <c r="C56" s="76"/>
      <c r="D56" s="76"/>
      <c r="E56" s="76"/>
      <c r="F56" s="76"/>
      <c r="G56" s="76"/>
      <c r="H56" s="75"/>
    </row>
    <row r="57" spans="2:8">
      <c r="C57" s="76"/>
      <c r="D57" s="76"/>
      <c r="E57" s="76"/>
      <c r="F57" s="76"/>
      <c r="G57" s="76"/>
      <c r="H57" s="75"/>
    </row>
    <row r="58" spans="2:8">
      <c r="C58" s="76"/>
      <c r="D58" s="76"/>
      <c r="E58" s="76"/>
      <c r="F58" s="76"/>
      <c r="G58" s="76"/>
      <c r="H58" s="75"/>
    </row>
    <row r="59" spans="2:8">
      <c r="C59" s="76"/>
      <c r="D59" s="76"/>
      <c r="E59" s="76"/>
      <c r="F59" s="76"/>
      <c r="G59" s="76"/>
      <c r="H59" s="75"/>
    </row>
    <row r="60" spans="2:8">
      <c r="C60" s="76"/>
      <c r="D60" s="76"/>
      <c r="E60" s="76"/>
      <c r="F60" s="76"/>
      <c r="G60" s="76"/>
      <c r="H60" s="75"/>
    </row>
    <row r="61" spans="2:8">
      <c r="C61" s="76"/>
      <c r="D61" s="76"/>
      <c r="E61" s="76"/>
      <c r="F61" s="76"/>
      <c r="G61" s="76"/>
      <c r="H61" s="75"/>
    </row>
    <row r="62" spans="2:8">
      <c r="C62" s="76"/>
      <c r="D62" s="76"/>
      <c r="E62" s="76"/>
      <c r="F62" s="76"/>
      <c r="G62" s="76"/>
      <c r="H62" s="75"/>
    </row>
    <row r="63" spans="2:8">
      <c r="C63" s="76"/>
      <c r="D63" s="76"/>
      <c r="E63" s="76"/>
      <c r="F63" s="76"/>
      <c r="G63" s="76"/>
      <c r="H63" s="75"/>
    </row>
    <row r="64" spans="2:8">
      <c r="C64" s="76"/>
      <c r="D64" s="76"/>
      <c r="E64" s="76"/>
      <c r="F64" s="76"/>
      <c r="G64" s="76"/>
      <c r="H64" s="75"/>
    </row>
    <row r="65" spans="2:8">
      <c r="C65" s="76"/>
      <c r="D65" s="76"/>
      <c r="E65" s="76"/>
      <c r="F65" s="76"/>
      <c r="G65" s="76"/>
      <c r="H65" s="75"/>
    </row>
    <row r="66" spans="2:8">
      <c r="C66" s="76"/>
      <c r="D66" s="76"/>
      <c r="E66" s="76"/>
      <c r="F66" s="76"/>
      <c r="G66" s="76"/>
      <c r="H66" s="75"/>
    </row>
    <row r="67" spans="2:8">
      <c r="C67" s="76"/>
      <c r="D67" s="76"/>
      <c r="E67" s="76"/>
      <c r="F67" s="76"/>
      <c r="G67" s="76"/>
      <c r="H67" s="75"/>
    </row>
    <row r="68" spans="2:8">
      <c r="B68" s="75"/>
      <c r="C68" s="76"/>
      <c r="D68" s="76"/>
      <c r="E68" s="76"/>
      <c r="F68" s="76"/>
      <c r="G68" s="76"/>
      <c r="H68" s="75"/>
    </row>
    <row r="69" spans="2:8">
      <c r="B69" s="75"/>
      <c r="C69" s="76"/>
      <c r="D69" s="76"/>
      <c r="E69" s="76"/>
      <c r="F69" s="76"/>
      <c r="G69" s="76"/>
      <c r="H69" s="75"/>
    </row>
    <row r="70" spans="2:8">
      <c r="B70" s="75"/>
      <c r="C70" s="76"/>
      <c r="D70" s="76"/>
      <c r="E70" s="76"/>
      <c r="F70" s="76"/>
      <c r="G70" s="76"/>
      <c r="H70" s="75"/>
    </row>
    <row r="71" spans="2:8">
      <c r="B71" s="75"/>
      <c r="C71" s="76"/>
      <c r="D71" s="76"/>
      <c r="E71" s="76"/>
      <c r="F71" s="76"/>
      <c r="G71" s="76"/>
      <c r="H71" s="75"/>
    </row>
    <row r="72" spans="2:8">
      <c r="B72" s="75"/>
      <c r="C72" s="76"/>
      <c r="D72" s="76"/>
      <c r="E72" s="76"/>
      <c r="F72" s="76"/>
      <c r="G72" s="76"/>
      <c r="H72" s="75"/>
    </row>
    <row r="73" spans="2:8">
      <c r="B73" s="75"/>
      <c r="C73" s="76"/>
      <c r="D73" s="76"/>
      <c r="E73" s="76"/>
      <c r="F73" s="76"/>
      <c r="G73" s="76"/>
      <c r="H73" s="75"/>
    </row>
    <row r="74" spans="2:8">
      <c r="B74" s="75"/>
      <c r="C74" s="76"/>
      <c r="D74" s="76"/>
      <c r="E74" s="76"/>
      <c r="F74" s="76"/>
      <c r="G74" s="76"/>
      <c r="H74" s="75"/>
    </row>
    <row r="75" spans="2:8">
      <c r="B75" s="75"/>
      <c r="C75" s="76"/>
      <c r="D75" s="76"/>
      <c r="E75" s="76"/>
      <c r="F75" s="76"/>
      <c r="G75" s="76"/>
      <c r="H75" s="75"/>
    </row>
    <row r="76" spans="2:8">
      <c r="B76" s="75"/>
      <c r="C76" s="76"/>
      <c r="D76" s="76"/>
      <c r="E76" s="76"/>
      <c r="F76" s="76"/>
      <c r="G76" s="76"/>
      <c r="H76" s="75"/>
    </row>
    <row r="77" spans="2:8">
      <c r="B77" s="75"/>
      <c r="C77" s="76"/>
      <c r="D77" s="76"/>
      <c r="E77" s="76"/>
      <c r="F77" s="76"/>
      <c r="G77" s="76"/>
      <c r="H77" s="75"/>
    </row>
    <row r="78" spans="2:8">
      <c r="B78" s="75"/>
      <c r="C78" s="76"/>
      <c r="D78" s="76"/>
      <c r="E78" s="76"/>
      <c r="F78" s="76"/>
      <c r="G78" s="76"/>
      <c r="H78" s="75"/>
    </row>
    <row r="79" spans="2:8">
      <c r="B79" s="75"/>
      <c r="C79" s="76"/>
      <c r="D79" s="76"/>
      <c r="E79" s="76"/>
      <c r="F79" s="76"/>
      <c r="G79" s="76"/>
      <c r="H79" s="75"/>
    </row>
    <row r="80" spans="2:8">
      <c r="B80" s="75"/>
      <c r="C80" s="76"/>
      <c r="D80" s="76"/>
      <c r="E80" s="76"/>
      <c r="F80" s="76"/>
      <c r="G80" s="76"/>
      <c r="H80" s="75"/>
    </row>
    <row r="81" spans="2:8">
      <c r="B81" s="75"/>
      <c r="C81" s="76"/>
      <c r="D81" s="76"/>
      <c r="E81" s="76"/>
      <c r="F81" s="76"/>
      <c r="G81" s="76"/>
      <c r="H81" s="75"/>
    </row>
    <row r="82" spans="2:8">
      <c r="B82" s="75"/>
      <c r="C82" s="76"/>
      <c r="D82" s="76"/>
      <c r="E82" s="76"/>
      <c r="F82" s="76"/>
      <c r="G82" s="76"/>
      <c r="H82" s="75"/>
    </row>
    <row r="83" spans="2:8">
      <c r="B83" s="75"/>
      <c r="C83" s="76"/>
      <c r="D83" s="76"/>
      <c r="E83" s="76"/>
      <c r="F83" s="76"/>
      <c r="G83" s="76"/>
      <c r="H83" s="75"/>
    </row>
    <row r="84" spans="2:8">
      <c r="B84" s="75"/>
      <c r="C84" s="76"/>
      <c r="D84" s="76"/>
      <c r="E84" s="76"/>
      <c r="F84" s="76"/>
      <c r="G84" s="76"/>
      <c r="H84" s="75"/>
    </row>
    <row r="85" spans="2:8">
      <c r="B85" s="75"/>
      <c r="C85" s="76"/>
      <c r="D85" s="76"/>
      <c r="E85" s="76"/>
      <c r="F85" s="76"/>
      <c r="G85" s="76"/>
      <c r="H85" s="75"/>
    </row>
    <row r="86" spans="2:8">
      <c r="B86" s="75"/>
      <c r="C86" s="76"/>
      <c r="D86" s="76"/>
      <c r="E86" s="76"/>
      <c r="F86" s="76"/>
      <c r="G86" s="76"/>
      <c r="H86" s="75"/>
    </row>
    <row r="87" spans="2:8">
      <c r="B87" s="75"/>
      <c r="C87" s="76"/>
      <c r="D87" s="76"/>
      <c r="E87" s="76"/>
      <c r="F87" s="76"/>
      <c r="G87" s="76"/>
      <c r="H87" s="75"/>
    </row>
    <row r="88" spans="2:8">
      <c r="B88" s="75"/>
      <c r="C88" s="76"/>
      <c r="D88" s="76"/>
      <c r="E88" s="76"/>
      <c r="F88" s="76"/>
      <c r="G88" s="76"/>
      <c r="H88" s="75"/>
    </row>
    <row r="89" spans="2:8">
      <c r="B89" s="75"/>
      <c r="C89" s="76"/>
      <c r="D89" s="76"/>
      <c r="E89" s="76"/>
      <c r="F89" s="76"/>
      <c r="G89" s="76"/>
      <c r="H89" s="75"/>
    </row>
    <row r="90" spans="2:8">
      <c r="B90" s="75"/>
      <c r="C90" s="76"/>
      <c r="D90" s="76"/>
      <c r="E90" s="76"/>
      <c r="F90" s="76"/>
      <c r="G90" s="76"/>
      <c r="H90" s="75"/>
    </row>
    <row r="91" spans="2:8">
      <c r="B91" s="75"/>
      <c r="C91" s="76"/>
      <c r="D91" s="76"/>
      <c r="E91" s="76"/>
      <c r="F91" s="76"/>
      <c r="G91" s="76"/>
      <c r="H91" s="75"/>
    </row>
    <row r="92" spans="2:8">
      <c r="B92" s="75"/>
      <c r="C92" s="76"/>
      <c r="D92" s="76"/>
      <c r="E92" s="76"/>
      <c r="F92" s="76"/>
      <c r="G92" s="76"/>
      <c r="H92" s="75"/>
    </row>
    <row r="93" spans="2:8">
      <c r="B93" s="75"/>
      <c r="C93" s="76"/>
      <c r="D93" s="76"/>
      <c r="E93" s="76"/>
      <c r="F93" s="76"/>
      <c r="G93" s="76"/>
      <c r="H93" s="75"/>
    </row>
    <row r="94" spans="2:8">
      <c r="B94" s="75"/>
      <c r="C94" s="76"/>
      <c r="D94" s="76"/>
      <c r="E94" s="76"/>
      <c r="F94" s="76"/>
      <c r="G94" s="76"/>
      <c r="H94" s="75"/>
    </row>
    <row r="95" spans="2:8">
      <c r="B95" s="75"/>
      <c r="C95" s="76"/>
      <c r="D95" s="76"/>
      <c r="E95" s="76"/>
      <c r="F95" s="76"/>
      <c r="G95" s="76"/>
      <c r="H95" s="75"/>
    </row>
    <row r="96" spans="2:8">
      <c r="B96" s="75"/>
      <c r="C96" s="76"/>
      <c r="D96" s="76"/>
      <c r="E96" s="76"/>
      <c r="F96" s="76"/>
      <c r="G96" s="76"/>
      <c r="H96" s="75"/>
    </row>
    <row r="97" spans="1:8">
      <c r="B97" s="75"/>
      <c r="C97" s="76"/>
      <c r="D97" s="76"/>
      <c r="E97" s="76"/>
      <c r="F97" s="76"/>
      <c r="G97" s="76"/>
      <c r="H97" s="75"/>
    </row>
    <row r="98" spans="1:8">
      <c r="B98" s="75"/>
      <c r="C98" s="76"/>
      <c r="D98" s="76"/>
      <c r="E98" s="76"/>
      <c r="F98" s="76"/>
      <c r="G98" s="76"/>
      <c r="H98" s="75"/>
    </row>
    <row r="99" spans="1:8">
      <c r="B99" s="75"/>
      <c r="C99" s="76"/>
      <c r="D99" s="76"/>
      <c r="E99" s="76"/>
      <c r="F99" s="76"/>
      <c r="G99" s="76"/>
      <c r="H99" s="75"/>
    </row>
    <row r="100" spans="1:8">
      <c r="C100" s="76"/>
      <c r="D100" s="76"/>
      <c r="E100" s="76"/>
      <c r="F100" s="76"/>
      <c r="G100" s="76"/>
      <c r="H100" s="75"/>
    </row>
    <row r="101" spans="1:8">
      <c r="C101" s="76"/>
      <c r="D101" s="76"/>
      <c r="E101" s="76"/>
      <c r="F101" s="76"/>
      <c r="G101" s="76"/>
      <c r="H101" s="75"/>
    </row>
    <row r="102" spans="1:8">
      <c r="C102" s="76"/>
      <c r="D102" s="76"/>
      <c r="E102" s="76"/>
      <c r="F102" s="76"/>
      <c r="G102" s="76"/>
      <c r="H102" s="75"/>
    </row>
    <row r="103" spans="1:8">
      <c r="C103" s="76"/>
      <c r="D103" s="76"/>
      <c r="E103" s="76"/>
      <c r="F103" s="76"/>
      <c r="G103" s="76"/>
      <c r="H103" s="75"/>
    </row>
    <row r="104" spans="1:8">
      <c r="C104" s="76"/>
      <c r="D104" s="76"/>
      <c r="E104" s="76"/>
      <c r="F104" s="76"/>
      <c r="G104" s="76"/>
      <c r="H104" s="75"/>
    </row>
    <row r="105" spans="1:8">
      <c r="C105" s="76"/>
      <c r="D105" s="76"/>
      <c r="E105" s="76"/>
      <c r="F105" s="76"/>
      <c r="G105" s="76"/>
      <c r="H105" s="75"/>
    </row>
    <row r="106" spans="1:8">
      <c r="C106" s="76"/>
      <c r="D106" s="76"/>
      <c r="E106" s="76"/>
      <c r="F106" s="76"/>
      <c r="G106" s="76"/>
      <c r="H106" s="75"/>
    </row>
    <row r="107" spans="1:8">
      <c r="A107" s="76"/>
      <c r="C107" s="76"/>
      <c r="D107" s="76"/>
      <c r="E107" s="76"/>
      <c r="F107" s="76"/>
      <c r="G107" s="76"/>
    </row>
    <row r="108" spans="1:8">
      <c r="C108" s="76"/>
      <c r="D108" s="76"/>
      <c r="E108" s="76"/>
      <c r="F108" s="76"/>
      <c r="G108" s="76"/>
      <c r="H108" s="75"/>
    </row>
    <row r="109" spans="1:8">
      <c r="C109" s="76"/>
      <c r="D109" s="76"/>
      <c r="E109" s="76"/>
      <c r="F109" s="76"/>
      <c r="G109" s="76"/>
      <c r="H109" s="75"/>
    </row>
    <row r="110" spans="1:8">
      <c r="C110" s="76"/>
      <c r="D110" s="76"/>
      <c r="E110" s="76"/>
      <c r="F110" s="76"/>
      <c r="G110" s="76"/>
      <c r="H110" s="75"/>
    </row>
    <row r="111" spans="1:8">
      <c r="C111" s="76"/>
      <c r="D111" s="76"/>
      <c r="E111" s="76"/>
      <c r="F111" s="76"/>
      <c r="G111" s="76"/>
      <c r="H111" s="75"/>
    </row>
    <row r="112" spans="1:8">
      <c r="C112" s="76"/>
      <c r="D112" s="76"/>
      <c r="E112" s="76"/>
      <c r="F112" s="76"/>
      <c r="G112" s="76"/>
      <c r="H112" s="75"/>
    </row>
    <row r="113" spans="2:8">
      <c r="C113" s="76"/>
      <c r="D113" s="76"/>
      <c r="E113" s="76"/>
      <c r="F113" s="76"/>
      <c r="G113" s="76"/>
      <c r="H113" s="75"/>
    </row>
    <row r="114" spans="2:8">
      <c r="C114" s="76"/>
      <c r="D114" s="76"/>
      <c r="E114" s="76"/>
      <c r="F114" s="76"/>
      <c r="G114" s="76"/>
      <c r="H114" s="75"/>
    </row>
    <row r="115" spans="2:8">
      <c r="C115" s="76"/>
      <c r="D115" s="76"/>
      <c r="E115" s="76"/>
      <c r="F115" s="76"/>
      <c r="G115" s="76"/>
      <c r="H115" s="75"/>
    </row>
    <row r="116" spans="2:8">
      <c r="B116" s="75"/>
      <c r="C116" s="76"/>
      <c r="D116" s="76"/>
      <c r="E116" s="76"/>
      <c r="F116" s="76"/>
      <c r="G116" s="76"/>
      <c r="H116" s="75"/>
    </row>
    <row r="117" spans="2:8">
      <c r="B117" s="75"/>
      <c r="C117" s="76"/>
      <c r="D117" s="76"/>
      <c r="E117" s="76"/>
      <c r="F117" s="76"/>
      <c r="G117" s="76"/>
      <c r="H117" s="75"/>
    </row>
    <row r="118" spans="2:8">
      <c r="B118" s="75"/>
      <c r="C118" s="76"/>
      <c r="D118" s="76"/>
      <c r="E118" s="76"/>
      <c r="F118" s="76"/>
      <c r="G118" s="76"/>
      <c r="H118" s="75"/>
    </row>
    <row r="119" spans="2:8">
      <c r="B119" s="75"/>
      <c r="C119" s="76"/>
      <c r="D119" s="76"/>
      <c r="E119" s="76"/>
      <c r="F119" s="76"/>
      <c r="G119" s="76"/>
      <c r="H119" s="75"/>
    </row>
    <row r="120" spans="2:8">
      <c r="B120" s="75"/>
      <c r="C120" s="76"/>
      <c r="D120" s="76"/>
      <c r="E120" s="76"/>
      <c r="F120" s="76"/>
      <c r="G120" s="76"/>
      <c r="H120" s="75"/>
    </row>
    <row r="121" spans="2:8">
      <c r="B121" s="75"/>
      <c r="C121" s="76"/>
      <c r="D121" s="76"/>
      <c r="E121" s="76"/>
      <c r="F121" s="76"/>
      <c r="G121" s="76"/>
      <c r="H121" s="75"/>
    </row>
    <row r="122" spans="2:8">
      <c r="B122" s="75"/>
      <c r="C122" s="76"/>
      <c r="D122" s="76"/>
      <c r="E122" s="76"/>
      <c r="F122" s="76"/>
      <c r="G122" s="76"/>
      <c r="H122" s="75"/>
    </row>
    <row r="123" spans="2:8">
      <c r="B123" s="75"/>
      <c r="C123" s="76"/>
      <c r="D123" s="76"/>
      <c r="E123" s="76"/>
      <c r="F123" s="76"/>
      <c r="G123" s="76"/>
      <c r="H123" s="75"/>
    </row>
    <row r="124" spans="2:8">
      <c r="B124" s="75"/>
      <c r="C124" s="76"/>
      <c r="D124" s="76"/>
      <c r="E124" s="76"/>
      <c r="F124" s="76"/>
      <c r="G124" s="76"/>
      <c r="H124" s="75"/>
    </row>
    <row r="125" spans="2:8">
      <c r="B125" s="75"/>
      <c r="C125" s="76"/>
      <c r="D125" s="76"/>
      <c r="E125" s="76"/>
      <c r="F125" s="76"/>
      <c r="G125" s="76"/>
      <c r="H125" s="75"/>
    </row>
    <row r="126" spans="2:8">
      <c r="B126" s="75"/>
      <c r="C126" s="76"/>
      <c r="D126" s="76"/>
      <c r="E126" s="76"/>
      <c r="F126" s="76"/>
      <c r="G126" s="76"/>
      <c r="H126" s="75"/>
    </row>
    <row r="127" spans="2:8">
      <c r="B127" s="75"/>
      <c r="C127" s="76"/>
      <c r="D127" s="76"/>
      <c r="E127" s="76"/>
      <c r="F127" s="76"/>
      <c r="G127" s="76"/>
      <c r="H127" s="75"/>
    </row>
    <row r="128" spans="2:8">
      <c r="B128" s="75"/>
      <c r="C128" s="76"/>
      <c r="D128" s="76"/>
      <c r="E128" s="76"/>
      <c r="F128" s="76"/>
      <c r="G128" s="76"/>
      <c r="H128" s="75"/>
    </row>
    <row r="129" spans="2:8">
      <c r="B129" s="75"/>
      <c r="C129" s="76"/>
      <c r="D129" s="76"/>
      <c r="E129" s="76"/>
      <c r="F129" s="76"/>
      <c r="G129" s="76"/>
      <c r="H129" s="75"/>
    </row>
    <row r="130" spans="2:8">
      <c r="B130" s="75"/>
      <c r="C130" s="76"/>
      <c r="D130" s="76"/>
      <c r="E130" s="76"/>
      <c r="F130" s="76"/>
      <c r="G130" s="76"/>
      <c r="H130" s="75"/>
    </row>
    <row r="131" spans="2:8">
      <c r="B131" s="75"/>
      <c r="C131" s="76"/>
      <c r="D131" s="76"/>
      <c r="E131" s="76"/>
      <c r="F131" s="76"/>
      <c r="G131" s="76"/>
      <c r="H131" s="75"/>
    </row>
    <row r="132" spans="2:8">
      <c r="B132" s="75"/>
      <c r="C132" s="76"/>
      <c r="D132" s="76"/>
      <c r="E132" s="76"/>
      <c r="F132" s="76"/>
      <c r="G132" s="76"/>
      <c r="H132" s="75"/>
    </row>
    <row r="133" spans="2:8">
      <c r="B133" s="75"/>
      <c r="C133" s="76"/>
      <c r="D133" s="76"/>
      <c r="E133" s="76"/>
      <c r="F133" s="76"/>
      <c r="G133" s="76"/>
      <c r="H133" s="75"/>
    </row>
    <row r="134" spans="2:8">
      <c r="B134" s="75"/>
      <c r="C134" s="76"/>
      <c r="D134" s="76"/>
      <c r="E134" s="76"/>
      <c r="F134" s="76"/>
      <c r="G134" s="76"/>
      <c r="H134" s="75"/>
    </row>
    <row r="135" spans="2:8">
      <c r="B135" s="75"/>
      <c r="C135" s="76"/>
      <c r="D135" s="76"/>
      <c r="E135" s="76"/>
      <c r="F135" s="76"/>
      <c r="G135" s="76"/>
      <c r="H135" s="75"/>
    </row>
    <row r="136" spans="2:8">
      <c r="B136" s="75"/>
      <c r="C136" s="76"/>
      <c r="D136" s="76"/>
      <c r="E136" s="76"/>
      <c r="F136" s="76"/>
      <c r="G136" s="76"/>
      <c r="H136" s="75"/>
    </row>
    <row r="137" spans="2:8">
      <c r="B137" s="75"/>
      <c r="C137" s="76"/>
      <c r="D137" s="76"/>
      <c r="E137" s="76"/>
      <c r="F137" s="76"/>
      <c r="G137" s="76"/>
      <c r="H137" s="75"/>
    </row>
    <row r="138" spans="2:8">
      <c r="B138" s="75"/>
      <c r="C138" s="76"/>
      <c r="D138" s="76"/>
      <c r="E138" s="76"/>
      <c r="F138" s="76"/>
      <c r="G138" s="76"/>
      <c r="H138" s="75"/>
    </row>
    <row r="139" spans="2:8">
      <c r="B139" s="75"/>
      <c r="C139" s="76"/>
      <c r="D139" s="76"/>
      <c r="E139" s="76"/>
      <c r="F139" s="76"/>
      <c r="G139" s="76"/>
      <c r="H139" s="75"/>
    </row>
    <row r="140" spans="2:8">
      <c r="B140" s="75"/>
      <c r="C140" s="76"/>
      <c r="D140" s="76"/>
      <c r="E140" s="76"/>
      <c r="F140" s="76"/>
      <c r="G140" s="76"/>
      <c r="H140" s="75"/>
    </row>
    <row r="141" spans="2:8">
      <c r="B141" s="75"/>
      <c r="C141" s="76"/>
      <c r="D141" s="76"/>
      <c r="E141" s="76"/>
      <c r="F141" s="76"/>
      <c r="G141" s="76"/>
      <c r="H141" s="75"/>
    </row>
    <row r="142" spans="2:8">
      <c r="B142" s="75"/>
      <c r="C142" s="76"/>
      <c r="D142" s="76"/>
      <c r="E142" s="76"/>
      <c r="F142" s="76"/>
      <c r="G142" s="76"/>
      <c r="H142" s="75"/>
    </row>
    <row r="143" spans="2:8">
      <c r="B143" s="75"/>
      <c r="C143" s="76"/>
      <c r="D143" s="76"/>
      <c r="E143" s="76"/>
      <c r="F143" s="76"/>
      <c r="G143" s="76"/>
      <c r="H143" s="75"/>
    </row>
    <row r="144" spans="2:8">
      <c r="B144" s="75"/>
      <c r="C144" s="76"/>
      <c r="D144" s="76"/>
      <c r="E144" s="76"/>
      <c r="F144" s="76"/>
      <c r="G144" s="76"/>
      <c r="H144" s="75"/>
    </row>
    <row r="145" spans="2:8">
      <c r="B145" s="75"/>
      <c r="C145" s="76"/>
      <c r="D145" s="76"/>
      <c r="E145" s="76"/>
      <c r="F145" s="76"/>
      <c r="G145" s="76"/>
      <c r="H145" s="75"/>
    </row>
    <row r="146" spans="2:8">
      <c r="B146" s="75"/>
      <c r="C146" s="76"/>
      <c r="D146" s="76"/>
      <c r="E146" s="76"/>
      <c r="F146" s="76"/>
      <c r="G146" s="76"/>
      <c r="H146" s="75"/>
    </row>
    <row r="147" spans="2:8">
      <c r="B147" s="75"/>
      <c r="C147" s="76"/>
      <c r="D147" s="76"/>
      <c r="E147" s="76"/>
      <c r="F147" s="76"/>
      <c r="G147" s="76"/>
      <c r="H147" s="75"/>
    </row>
    <row r="148" spans="2:8">
      <c r="C148" s="76"/>
      <c r="D148" s="76"/>
      <c r="E148" s="76"/>
      <c r="F148" s="76"/>
      <c r="G148" s="76"/>
      <c r="H148" s="75"/>
    </row>
    <row r="149" spans="2:8">
      <c r="C149" s="76"/>
      <c r="D149" s="76"/>
      <c r="E149" s="76"/>
      <c r="F149" s="76"/>
      <c r="G149" s="76"/>
      <c r="H149" s="75"/>
    </row>
    <row r="150" spans="2:8">
      <c r="C150" s="76"/>
      <c r="D150" s="76"/>
      <c r="E150" s="76"/>
      <c r="F150" s="76"/>
      <c r="G150" s="76"/>
      <c r="H150" s="75"/>
    </row>
    <row r="151" spans="2:8">
      <c r="C151" s="76"/>
      <c r="D151" s="76"/>
      <c r="E151" s="76"/>
      <c r="F151" s="76"/>
      <c r="G151" s="76"/>
      <c r="H151" s="75"/>
    </row>
    <row r="152" spans="2:8">
      <c r="C152" s="76"/>
      <c r="D152" s="76"/>
      <c r="E152" s="76"/>
      <c r="F152" s="76"/>
      <c r="G152" s="76"/>
      <c r="H152" s="75"/>
    </row>
    <row r="153" spans="2:8">
      <c r="C153" s="76"/>
      <c r="D153" s="76"/>
      <c r="E153" s="76"/>
      <c r="F153" s="76"/>
      <c r="G153" s="76"/>
      <c r="H153" s="75"/>
    </row>
    <row r="154" spans="2:8">
      <c r="C154" s="76"/>
      <c r="D154" s="76"/>
      <c r="E154" s="76"/>
      <c r="F154" s="76"/>
      <c r="G154" s="76"/>
      <c r="H154" s="75"/>
    </row>
    <row r="155" spans="2:8">
      <c r="C155" s="76"/>
      <c r="D155" s="76"/>
      <c r="E155" s="76"/>
      <c r="F155" s="76"/>
      <c r="G155" s="76"/>
      <c r="H155" s="75"/>
    </row>
    <row r="156" spans="2:8">
      <c r="C156" s="76"/>
      <c r="D156" s="76"/>
      <c r="E156" s="76"/>
      <c r="F156" s="76"/>
      <c r="G156" s="76"/>
      <c r="H156" s="75"/>
    </row>
    <row r="157" spans="2:8">
      <c r="C157" s="76"/>
      <c r="D157" s="76"/>
      <c r="E157" s="76"/>
      <c r="F157" s="76"/>
      <c r="G157" s="76"/>
      <c r="H157" s="75"/>
    </row>
    <row r="158" spans="2:8">
      <c r="C158" s="76"/>
      <c r="D158" s="76"/>
      <c r="E158" s="76"/>
      <c r="F158" s="76"/>
      <c r="G158" s="76"/>
      <c r="H158" s="75"/>
    </row>
    <row r="159" spans="2:8">
      <c r="C159" s="76"/>
      <c r="D159" s="76"/>
      <c r="E159" s="76"/>
      <c r="F159" s="76"/>
      <c r="G159" s="76"/>
      <c r="H159" s="75"/>
    </row>
    <row r="160" spans="2:8">
      <c r="C160" s="76"/>
      <c r="D160" s="76"/>
      <c r="E160" s="76"/>
      <c r="F160" s="76"/>
      <c r="G160" s="76"/>
      <c r="H160" s="75"/>
    </row>
    <row r="161" spans="2:8">
      <c r="C161" s="76"/>
      <c r="D161" s="76"/>
      <c r="E161" s="76"/>
      <c r="F161" s="76"/>
      <c r="G161" s="76"/>
      <c r="H161" s="75"/>
    </row>
    <row r="162" spans="2:8">
      <c r="C162" s="76"/>
      <c r="D162" s="76"/>
      <c r="E162" s="76"/>
      <c r="F162" s="76"/>
      <c r="G162" s="76"/>
      <c r="H162" s="75"/>
    </row>
    <row r="163" spans="2:8">
      <c r="C163" s="76"/>
      <c r="D163" s="76"/>
      <c r="E163" s="76"/>
      <c r="F163" s="76"/>
      <c r="G163" s="76"/>
      <c r="H163" s="75"/>
    </row>
    <row r="164" spans="2:8">
      <c r="B164" s="75"/>
      <c r="C164" s="76"/>
      <c r="D164" s="76"/>
      <c r="E164" s="76"/>
      <c r="F164" s="76"/>
      <c r="G164" s="76"/>
      <c r="H164" s="75"/>
    </row>
    <row r="165" spans="2:8">
      <c r="B165" s="75"/>
      <c r="C165" s="76"/>
      <c r="D165" s="76"/>
      <c r="E165" s="76"/>
      <c r="F165" s="76"/>
      <c r="G165" s="76"/>
      <c r="H165" s="75"/>
    </row>
    <row r="166" spans="2:8">
      <c r="B166" s="75"/>
      <c r="C166" s="76"/>
      <c r="D166" s="76"/>
      <c r="E166" s="76"/>
      <c r="F166" s="76"/>
      <c r="G166" s="76"/>
      <c r="H166" s="75"/>
    </row>
    <row r="167" spans="2:8">
      <c r="B167" s="75"/>
      <c r="C167" s="76"/>
      <c r="D167" s="76"/>
      <c r="E167" s="76"/>
      <c r="F167" s="76"/>
      <c r="G167" s="76"/>
      <c r="H167" s="75"/>
    </row>
    <row r="168" spans="2:8">
      <c r="B168" s="75"/>
      <c r="C168" s="76"/>
      <c r="D168" s="76"/>
      <c r="E168" s="76"/>
      <c r="F168" s="76"/>
      <c r="G168" s="76"/>
      <c r="H168" s="75"/>
    </row>
    <row r="169" spans="2:8">
      <c r="B169" s="75"/>
      <c r="C169" s="76"/>
      <c r="D169" s="76"/>
      <c r="E169" s="76"/>
      <c r="F169" s="76"/>
      <c r="G169" s="76"/>
      <c r="H169" s="75"/>
    </row>
    <row r="170" spans="2:8">
      <c r="B170" s="75"/>
      <c r="C170" s="76"/>
      <c r="D170" s="76"/>
      <c r="E170" s="76"/>
      <c r="F170" s="76"/>
      <c r="G170" s="76"/>
      <c r="H170" s="75"/>
    </row>
    <row r="171" spans="2:8">
      <c r="B171" s="75"/>
      <c r="C171" s="76"/>
      <c r="D171" s="76"/>
      <c r="E171" s="76"/>
      <c r="F171" s="76"/>
      <c r="G171" s="76"/>
      <c r="H171" s="75"/>
    </row>
    <row r="172" spans="2:8">
      <c r="B172" s="75"/>
      <c r="C172" s="76"/>
      <c r="D172" s="76"/>
      <c r="E172" s="76"/>
      <c r="F172" s="76"/>
      <c r="G172" s="76"/>
      <c r="H172" s="75"/>
    </row>
    <row r="173" spans="2:8">
      <c r="B173" s="75"/>
      <c r="C173" s="76"/>
      <c r="D173" s="76"/>
      <c r="E173" s="76"/>
      <c r="F173" s="76"/>
      <c r="G173" s="76"/>
      <c r="H173" s="75"/>
    </row>
    <row r="174" spans="2:8">
      <c r="B174" s="75"/>
      <c r="C174" s="76"/>
      <c r="D174" s="76"/>
      <c r="E174" s="76"/>
      <c r="F174" s="76"/>
      <c r="G174" s="76"/>
      <c r="H174" s="75"/>
    </row>
    <row r="175" spans="2:8">
      <c r="B175" s="75"/>
      <c r="C175" s="76"/>
      <c r="D175" s="76"/>
      <c r="E175" s="76"/>
      <c r="F175" s="76"/>
      <c r="G175" s="76"/>
      <c r="H175" s="75"/>
    </row>
    <row r="176" spans="2:8">
      <c r="B176" s="75"/>
      <c r="C176" s="76"/>
      <c r="D176" s="76"/>
      <c r="E176" s="76"/>
      <c r="F176" s="76"/>
      <c r="G176" s="76"/>
      <c r="H176" s="75"/>
    </row>
    <row r="177" spans="2:8">
      <c r="B177" s="75"/>
      <c r="C177" s="76"/>
      <c r="D177" s="76"/>
      <c r="E177" s="76"/>
      <c r="F177" s="76"/>
      <c r="G177" s="76"/>
      <c r="H177" s="75"/>
    </row>
    <row r="178" spans="2:8">
      <c r="B178" s="75"/>
      <c r="C178" s="76"/>
      <c r="D178" s="76"/>
      <c r="E178" s="76"/>
      <c r="F178" s="76"/>
      <c r="G178" s="76"/>
      <c r="H178" s="75"/>
    </row>
    <row r="179" spans="2:8">
      <c r="B179" s="75"/>
      <c r="C179" s="76"/>
      <c r="D179" s="76"/>
      <c r="E179" s="76"/>
      <c r="F179" s="76"/>
      <c r="G179" s="76"/>
      <c r="H179" s="75"/>
    </row>
    <row r="180" spans="2:8">
      <c r="C180" s="76"/>
      <c r="D180" s="76"/>
      <c r="E180" s="76"/>
      <c r="F180" s="76"/>
      <c r="G180" s="76"/>
      <c r="H180" s="75"/>
    </row>
    <row r="181" spans="2:8">
      <c r="C181" s="76"/>
      <c r="D181" s="76"/>
      <c r="E181" s="76"/>
      <c r="F181" s="76"/>
      <c r="G181" s="76"/>
      <c r="H181" s="75"/>
    </row>
    <row r="182" spans="2:8">
      <c r="C182" s="76"/>
      <c r="D182" s="76"/>
      <c r="E182" s="76"/>
      <c r="F182" s="76"/>
      <c r="G182" s="76"/>
      <c r="H182" s="75"/>
    </row>
    <row r="183" spans="2:8">
      <c r="C183" s="76"/>
      <c r="D183" s="76"/>
      <c r="E183" s="76"/>
      <c r="F183" s="76"/>
      <c r="G183" s="76"/>
      <c r="H183" s="75"/>
    </row>
    <row r="184" spans="2:8">
      <c r="C184" s="76"/>
      <c r="D184" s="76"/>
      <c r="E184" s="76"/>
      <c r="F184" s="76"/>
      <c r="G184" s="76"/>
      <c r="H184" s="75"/>
    </row>
    <row r="185" spans="2:8">
      <c r="C185" s="76"/>
      <c r="D185" s="76"/>
      <c r="E185" s="76"/>
      <c r="F185" s="76"/>
      <c r="G185" s="76"/>
      <c r="H185" s="75"/>
    </row>
    <row r="186" spans="2:8">
      <c r="C186" s="76"/>
      <c r="D186" s="76"/>
      <c r="E186" s="76"/>
      <c r="F186" s="76"/>
      <c r="G186" s="76"/>
      <c r="H186" s="75"/>
    </row>
    <row r="187" spans="2:8">
      <c r="C187" s="76"/>
      <c r="D187" s="76"/>
      <c r="E187" s="76"/>
      <c r="F187" s="76"/>
      <c r="G187" s="76"/>
      <c r="H187" s="75"/>
    </row>
    <row r="188" spans="2:8">
      <c r="C188" s="76"/>
      <c r="D188" s="76"/>
      <c r="E188" s="76"/>
      <c r="F188" s="76"/>
      <c r="G188" s="76"/>
      <c r="H188" s="75"/>
    </row>
    <row r="189" spans="2:8">
      <c r="C189" s="76"/>
      <c r="D189" s="76"/>
      <c r="E189" s="76"/>
      <c r="F189" s="76"/>
      <c r="G189" s="76"/>
      <c r="H189" s="75"/>
    </row>
    <row r="190" spans="2:8">
      <c r="C190" s="76"/>
      <c r="D190" s="76"/>
      <c r="E190" s="76"/>
      <c r="F190" s="76"/>
      <c r="G190" s="76"/>
      <c r="H190" s="75"/>
    </row>
    <row r="191" spans="2:8">
      <c r="C191" s="76"/>
      <c r="D191" s="76"/>
      <c r="E191" s="76"/>
      <c r="F191" s="76"/>
      <c r="G191" s="76"/>
      <c r="H191" s="75"/>
    </row>
    <row r="192" spans="2:8">
      <c r="C192" s="76"/>
      <c r="D192" s="76"/>
      <c r="E192" s="76"/>
      <c r="F192" s="76"/>
      <c r="G192" s="76"/>
      <c r="H192" s="75"/>
    </row>
    <row r="193" spans="2:8">
      <c r="C193" s="76"/>
      <c r="D193" s="76"/>
      <c r="E193" s="76"/>
      <c r="F193" s="76"/>
      <c r="G193" s="76"/>
      <c r="H193" s="75"/>
    </row>
    <row r="194" spans="2:8">
      <c r="C194" s="76"/>
      <c r="D194" s="76"/>
      <c r="E194" s="76"/>
      <c r="F194" s="76"/>
      <c r="G194" s="76"/>
      <c r="H194" s="75"/>
    </row>
    <row r="195" spans="2:8">
      <c r="C195" s="76"/>
      <c r="D195" s="76"/>
      <c r="E195" s="76"/>
      <c r="F195" s="76"/>
      <c r="G195" s="76"/>
      <c r="H195" s="75"/>
    </row>
    <row r="196" spans="2:8">
      <c r="B196" s="75"/>
      <c r="C196" s="76"/>
      <c r="D196" s="76"/>
      <c r="E196" s="76"/>
      <c r="F196" s="76"/>
      <c r="G196" s="76"/>
      <c r="H196" s="75"/>
    </row>
    <row r="197" spans="2:8">
      <c r="B197" s="75"/>
      <c r="C197" s="76"/>
      <c r="D197" s="76"/>
      <c r="E197" s="76"/>
      <c r="F197" s="76"/>
      <c r="G197" s="76"/>
      <c r="H197" s="75"/>
    </row>
    <row r="198" spans="2:8">
      <c r="B198" s="75"/>
      <c r="C198" s="76"/>
      <c r="D198" s="76"/>
      <c r="E198" s="76"/>
      <c r="F198" s="76"/>
      <c r="G198" s="76"/>
      <c r="H198" s="75"/>
    </row>
    <row r="199" spans="2:8">
      <c r="B199" s="75"/>
      <c r="C199" s="76"/>
      <c r="D199" s="76"/>
      <c r="E199" s="76"/>
      <c r="F199" s="76"/>
      <c r="G199" s="76"/>
      <c r="H199" s="75"/>
    </row>
    <row r="200" spans="2:8">
      <c r="B200" s="75"/>
      <c r="C200" s="76"/>
      <c r="D200" s="76"/>
      <c r="E200" s="76"/>
      <c r="F200" s="76"/>
      <c r="G200" s="76"/>
      <c r="H200" s="75"/>
    </row>
    <row r="201" spans="2:8">
      <c r="B201" s="75"/>
      <c r="C201" s="76"/>
      <c r="D201" s="76"/>
      <c r="E201" s="76"/>
      <c r="F201" s="76"/>
      <c r="G201" s="76"/>
      <c r="H201" s="75"/>
    </row>
    <row r="202" spans="2:8">
      <c r="B202" s="75"/>
      <c r="C202" s="76"/>
      <c r="D202" s="76"/>
      <c r="E202" s="76"/>
      <c r="F202" s="76"/>
      <c r="G202" s="76"/>
      <c r="H202" s="75"/>
    </row>
    <row r="203" spans="2:8">
      <c r="B203" s="75"/>
      <c r="C203" s="76"/>
      <c r="D203" s="76"/>
      <c r="E203" s="76"/>
      <c r="F203" s="76"/>
      <c r="G203" s="76"/>
      <c r="H203" s="75"/>
    </row>
    <row r="204" spans="2:8">
      <c r="B204" s="75"/>
      <c r="C204" s="76"/>
      <c r="D204" s="76"/>
      <c r="E204" s="76"/>
      <c r="F204" s="76"/>
      <c r="G204" s="76"/>
      <c r="H204" s="75"/>
    </row>
    <row r="205" spans="2:8">
      <c r="B205" s="75"/>
      <c r="C205" s="76"/>
      <c r="D205" s="76"/>
      <c r="E205" s="76"/>
      <c r="F205" s="76"/>
      <c r="G205" s="76"/>
      <c r="H205" s="75"/>
    </row>
    <row r="206" spans="2:8">
      <c r="B206" s="75"/>
      <c r="C206" s="76"/>
      <c r="D206" s="76"/>
      <c r="E206" s="76"/>
      <c r="F206" s="76"/>
      <c r="G206" s="76"/>
      <c r="H206" s="75"/>
    </row>
    <row r="207" spans="2:8">
      <c r="B207" s="75"/>
      <c r="C207" s="76"/>
      <c r="D207" s="76"/>
      <c r="E207" s="76"/>
      <c r="F207" s="76"/>
      <c r="G207" s="76"/>
      <c r="H207" s="75"/>
    </row>
    <row r="208" spans="2:8">
      <c r="B208" s="75"/>
      <c r="C208" s="76"/>
      <c r="D208" s="76"/>
      <c r="E208" s="76"/>
      <c r="F208" s="76"/>
      <c r="G208" s="76"/>
      <c r="H208" s="75"/>
    </row>
    <row r="209" spans="2:8">
      <c r="B209" s="75"/>
      <c r="C209" s="76"/>
      <c r="D209" s="76"/>
      <c r="E209" s="76"/>
      <c r="F209" s="76"/>
      <c r="G209" s="76"/>
      <c r="H209" s="75"/>
    </row>
    <row r="210" spans="2:8">
      <c r="B210" s="75"/>
      <c r="C210" s="76"/>
      <c r="D210" s="76"/>
      <c r="E210" s="76"/>
      <c r="F210" s="76"/>
      <c r="G210" s="76"/>
      <c r="H210" s="75"/>
    </row>
    <row r="211" spans="2:8">
      <c r="B211" s="75"/>
      <c r="C211" s="76"/>
      <c r="D211" s="76"/>
      <c r="E211" s="76"/>
      <c r="F211" s="76"/>
      <c r="G211" s="76"/>
      <c r="H211" s="75"/>
    </row>
    <row r="212" spans="2:8">
      <c r="B212" s="75"/>
      <c r="C212" s="76"/>
      <c r="D212" s="76"/>
      <c r="E212" s="76"/>
      <c r="F212" s="76"/>
      <c r="G212" s="76"/>
      <c r="H212" s="75"/>
    </row>
    <row r="213" spans="2:8">
      <c r="B213" s="75"/>
      <c r="C213" s="76"/>
      <c r="D213" s="76"/>
      <c r="E213" s="76"/>
      <c r="F213" s="76"/>
      <c r="G213" s="76"/>
      <c r="H213" s="75"/>
    </row>
    <row r="214" spans="2:8">
      <c r="B214" s="75"/>
      <c r="C214" s="76"/>
      <c r="D214" s="76"/>
      <c r="E214" s="76"/>
      <c r="F214" s="76"/>
      <c r="G214" s="76"/>
      <c r="H214" s="75"/>
    </row>
    <row r="215" spans="2:8">
      <c r="B215" s="75"/>
      <c r="C215" s="76"/>
      <c r="D215" s="76"/>
      <c r="E215" s="76"/>
      <c r="F215" s="76"/>
      <c r="G215" s="76"/>
      <c r="H215" s="75"/>
    </row>
    <row r="216" spans="2:8">
      <c r="B216" s="75"/>
      <c r="C216" s="76"/>
      <c r="D216" s="76"/>
      <c r="E216" s="76"/>
      <c r="F216" s="76"/>
      <c r="G216" s="76"/>
      <c r="H216" s="75"/>
    </row>
    <row r="217" spans="2:8">
      <c r="B217" s="75"/>
      <c r="C217" s="76"/>
      <c r="D217" s="76"/>
      <c r="E217" s="76"/>
      <c r="F217" s="76"/>
      <c r="G217" s="76"/>
      <c r="H217" s="75"/>
    </row>
    <row r="218" spans="2:8">
      <c r="B218" s="75"/>
      <c r="C218" s="76"/>
      <c r="D218" s="76"/>
      <c r="E218" s="76"/>
      <c r="F218" s="76"/>
      <c r="G218" s="76"/>
      <c r="H218" s="75"/>
    </row>
    <row r="219" spans="2:8">
      <c r="B219" s="75"/>
      <c r="C219" s="76"/>
      <c r="D219" s="76"/>
      <c r="E219" s="76"/>
      <c r="F219" s="76"/>
      <c r="G219" s="76"/>
      <c r="H219" s="75"/>
    </row>
    <row r="220" spans="2:8">
      <c r="B220" s="75"/>
      <c r="C220" s="76"/>
      <c r="D220" s="76"/>
      <c r="E220" s="76"/>
      <c r="F220" s="76"/>
      <c r="G220" s="76"/>
      <c r="H220" s="75"/>
    </row>
    <row r="221" spans="2:8">
      <c r="B221" s="75"/>
      <c r="C221" s="76"/>
      <c r="D221" s="76"/>
      <c r="E221" s="76"/>
      <c r="F221" s="76"/>
      <c r="G221" s="76"/>
      <c r="H221" s="75"/>
    </row>
    <row r="222" spans="2:8">
      <c r="B222" s="75"/>
      <c r="C222" s="76"/>
      <c r="D222" s="76"/>
      <c r="E222" s="76"/>
      <c r="F222" s="76"/>
      <c r="G222" s="76"/>
      <c r="H222" s="75"/>
    </row>
    <row r="223" spans="2:8">
      <c r="B223" s="75"/>
      <c r="C223" s="76"/>
      <c r="D223" s="76"/>
      <c r="E223" s="76"/>
      <c r="F223" s="76"/>
      <c r="G223" s="76"/>
      <c r="H223" s="75"/>
    </row>
    <row r="224" spans="2:8">
      <c r="B224" s="75"/>
      <c r="C224" s="76"/>
      <c r="D224" s="76"/>
      <c r="E224" s="76"/>
      <c r="F224" s="76"/>
      <c r="G224" s="76"/>
      <c r="H224" s="75"/>
    </row>
    <row r="225" spans="2:8">
      <c r="B225" s="75"/>
      <c r="C225" s="76"/>
      <c r="D225" s="76"/>
      <c r="E225" s="76"/>
      <c r="F225" s="76"/>
      <c r="G225" s="76"/>
      <c r="H225" s="75"/>
    </row>
    <row r="226" spans="2:8">
      <c r="B226" s="75"/>
      <c r="C226" s="76"/>
      <c r="D226" s="76"/>
      <c r="E226" s="76"/>
      <c r="F226" s="76"/>
      <c r="G226" s="76"/>
      <c r="H226" s="75"/>
    </row>
    <row r="227" spans="2:8">
      <c r="B227" s="75"/>
      <c r="C227" s="76"/>
      <c r="D227" s="76"/>
      <c r="E227" s="76"/>
      <c r="F227" s="76"/>
      <c r="G227" s="76"/>
      <c r="H227" s="75"/>
    </row>
    <row r="228" spans="2:8">
      <c r="C228" s="76"/>
      <c r="D228" s="76"/>
      <c r="E228" s="76"/>
      <c r="F228" s="76"/>
      <c r="G228" s="76"/>
      <c r="H228" s="75"/>
    </row>
    <row r="229" spans="2:8">
      <c r="C229" s="76"/>
      <c r="D229" s="76"/>
      <c r="E229" s="76"/>
      <c r="F229" s="76"/>
      <c r="G229" s="76"/>
      <c r="H229" s="75"/>
    </row>
    <row r="230" spans="2:8">
      <c r="C230" s="76"/>
      <c r="D230" s="76"/>
      <c r="E230" s="76"/>
      <c r="F230" s="76"/>
      <c r="G230" s="76"/>
      <c r="H230" s="75"/>
    </row>
    <row r="231" spans="2:8">
      <c r="C231" s="76"/>
      <c r="D231" s="76"/>
      <c r="E231" s="76"/>
      <c r="F231" s="76"/>
      <c r="G231" s="76"/>
      <c r="H231" s="75"/>
    </row>
    <row r="232" spans="2:8">
      <c r="C232" s="76"/>
      <c r="D232" s="76"/>
      <c r="E232" s="76"/>
      <c r="F232" s="76"/>
      <c r="G232" s="76"/>
      <c r="H232" s="75"/>
    </row>
    <row r="233" spans="2:8">
      <c r="C233" s="76"/>
      <c r="D233" s="76"/>
      <c r="E233" s="76"/>
      <c r="F233" s="76"/>
      <c r="G233" s="76"/>
      <c r="H233" s="75"/>
    </row>
    <row r="234" spans="2:8">
      <c r="C234" s="76"/>
      <c r="D234" s="76"/>
      <c r="E234" s="76"/>
      <c r="F234" s="76"/>
      <c r="G234" s="76"/>
      <c r="H234" s="75"/>
    </row>
    <row r="235" spans="2:8">
      <c r="C235" s="76"/>
      <c r="D235" s="76"/>
      <c r="E235" s="76"/>
      <c r="F235" s="76"/>
      <c r="G235" s="76"/>
      <c r="H235" s="75"/>
    </row>
    <row r="236" spans="2:8">
      <c r="C236" s="76"/>
      <c r="D236" s="76"/>
      <c r="E236" s="76"/>
      <c r="F236" s="76"/>
      <c r="G236" s="76"/>
      <c r="H236" s="75"/>
    </row>
    <row r="237" spans="2:8">
      <c r="C237" s="76"/>
      <c r="D237" s="76"/>
      <c r="E237" s="76"/>
      <c r="F237" s="76"/>
      <c r="G237" s="76"/>
      <c r="H237" s="75"/>
    </row>
    <row r="238" spans="2:8">
      <c r="C238" s="76"/>
      <c r="D238" s="76"/>
      <c r="E238" s="76"/>
      <c r="F238" s="76"/>
      <c r="G238" s="76"/>
      <c r="H238" s="75"/>
    </row>
    <row r="239" spans="2:8">
      <c r="C239" s="76"/>
      <c r="D239" s="76"/>
      <c r="E239" s="76"/>
      <c r="F239" s="76"/>
      <c r="G239" s="76"/>
      <c r="H239" s="75"/>
    </row>
    <row r="240" spans="2:8">
      <c r="C240" s="76"/>
      <c r="D240" s="76"/>
      <c r="E240" s="76"/>
      <c r="F240" s="76"/>
      <c r="G240" s="76"/>
      <c r="H240" s="75"/>
    </row>
    <row r="241" spans="2:8">
      <c r="C241" s="76"/>
      <c r="D241" s="76"/>
      <c r="E241" s="76"/>
      <c r="F241" s="76"/>
      <c r="G241" s="76"/>
      <c r="H241" s="75"/>
    </row>
    <row r="242" spans="2:8">
      <c r="C242" s="76"/>
      <c r="D242" s="76"/>
      <c r="E242" s="76"/>
      <c r="F242" s="76"/>
      <c r="G242" s="76"/>
      <c r="H242" s="75"/>
    </row>
    <row r="243" spans="2:8">
      <c r="C243" s="76"/>
      <c r="D243" s="76"/>
      <c r="E243" s="76"/>
      <c r="F243" s="76"/>
      <c r="G243" s="76"/>
      <c r="H243" s="75"/>
    </row>
    <row r="244" spans="2:8">
      <c r="B244" s="75"/>
      <c r="C244" s="76"/>
      <c r="D244" s="76"/>
      <c r="E244" s="76"/>
      <c r="F244" s="76"/>
      <c r="G244" s="76"/>
      <c r="H244" s="75"/>
    </row>
    <row r="245" spans="2:8">
      <c r="B245" s="75"/>
      <c r="C245" s="76"/>
      <c r="D245" s="76"/>
      <c r="E245" s="76"/>
      <c r="F245" s="76"/>
      <c r="G245" s="76"/>
      <c r="H245" s="75"/>
    </row>
    <row r="246" spans="2:8">
      <c r="B246" s="75"/>
      <c r="C246" s="76"/>
      <c r="D246" s="76"/>
      <c r="E246" s="76"/>
      <c r="F246" s="76"/>
      <c r="G246" s="76"/>
      <c r="H246" s="75"/>
    </row>
    <row r="247" spans="2:8">
      <c r="B247" s="75"/>
      <c r="C247" s="76"/>
      <c r="D247" s="76"/>
      <c r="E247" s="76"/>
      <c r="F247" s="76"/>
      <c r="G247" s="76"/>
      <c r="H247" s="75"/>
    </row>
    <row r="248" spans="2:8">
      <c r="B248" s="75"/>
      <c r="C248" s="76"/>
      <c r="D248" s="76"/>
      <c r="E248" s="76"/>
      <c r="F248" s="76"/>
      <c r="G248" s="76"/>
      <c r="H248" s="75"/>
    </row>
    <row r="249" spans="2:8">
      <c r="B249" s="75"/>
      <c r="C249" s="76"/>
      <c r="D249" s="76"/>
      <c r="E249" s="76"/>
      <c r="F249" s="76"/>
      <c r="G249" s="76"/>
      <c r="H249" s="75"/>
    </row>
    <row r="250" spans="2:8">
      <c r="B250" s="75"/>
      <c r="C250" s="76"/>
      <c r="D250" s="76"/>
      <c r="E250" s="76"/>
      <c r="F250" s="76"/>
      <c r="G250" s="76"/>
      <c r="H250" s="75"/>
    </row>
    <row r="251" spans="2:8">
      <c r="B251" s="75"/>
      <c r="C251" s="76"/>
      <c r="D251" s="76"/>
      <c r="E251" s="76"/>
      <c r="F251" s="76"/>
      <c r="G251" s="76"/>
      <c r="H251" s="75"/>
    </row>
    <row r="252" spans="2:8">
      <c r="B252" s="75"/>
      <c r="C252" s="76"/>
      <c r="D252" s="76"/>
      <c r="E252" s="76"/>
      <c r="F252" s="76"/>
      <c r="G252" s="76"/>
      <c r="H252" s="75"/>
    </row>
    <row r="253" spans="2:8">
      <c r="B253" s="75"/>
      <c r="C253" s="76"/>
      <c r="D253" s="76"/>
      <c r="E253" s="76"/>
      <c r="F253" s="76"/>
      <c r="G253" s="76"/>
      <c r="H253" s="75"/>
    </row>
    <row r="254" spans="2:8">
      <c r="B254" s="75"/>
      <c r="C254" s="76"/>
      <c r="D254" s="76"/>
      <c r="E254" s="76"/>
      <c r="F254" s="76"/>
      <c r="G254" s="76"/>
      <c r="H254" s="75"/>
    </row>
    <row r="255" spans="2:8">
      <c r="B255" s="75"/>
      <c r="C255" s="76"/>
      <c r="D255" s="76"/>
      <c r="E255" s="76"/>
      <c r="F255" s="76"/>
      <c r="G255" s="76"/>
      <c r="H255" s="75"/>
    </row>
    <row r="256" spans="2:8">
      <c r="B256" s="75"/>
      <c r="C256" s="76"/>
      <c r="D256" s="76"/>
      <c r="E256" s="76"/>
      <c r="F256" s="76"/>
      <c r="G256" s="76"/>
      <c r="H256" s="75"/>
    </row>
    <row r="257" spans="2:8">
      <c r="B257" s="75"/>
      <c r="C257" s="76"/>
      <c r="D257" s="76"/>
      <c r="E257" s="76"/>
      <c r="F257" s="76"/>
      <c r="G257" s="76"/>
      <c r="H257" s="75"/>
    </row>
    <row r="258" spans="2:8">
      <c r="B258" s="75"/>
      <c r="C258" s="76"/>
      <c r="D258" s="76"/>
      <c r="E258" s="76"/>
      <c r="F258" s="76"/>
      <c r="G258" s="76"/>
      <c r="H258" s="75"/>
    </row>
    <row r="259" spans="2:8">
      <c r="B259" s="75"/>
      <c r="C259" s="76"/>
      <c r="D259" s="76"/>
      <c r="E259" s="76"/>
      <c r="F259" s="76"/>
      <c r="G259" s="76"/>
      <c r="H259" s="75"/>
    </row>
    <row r="260" spans="2:8">
      <c r="C260" s="76"/>
      <c r="D260" s="76"/>
      <c r="E260" s="76"/>
      <c r="F260" s="76"/>
      <c r="G260" s="76"/>
      <c r="H260" s="75"/>
    </row>
    <row r="261" spans="2:8">
      <c r="C261" s="76"/>
      <c r="D261" s="76"/>
      <c r="E261" s="76"/>
      <c r="F261" s="76"/>
      <c r="G261" s="76"/>
      <c r="H261" s="75"/>
    </row>
    <row r="262" spans="2:8">
      <c r="C262" s="76"/>
      <c r="D262" s="76"/>
      <c r="E262" s="76"/>
      <c r="F262" s="76"/>
      <c r="G262" s="76"/>
      <c r="H262" s="75"/>
    </row>
    <row r="263" spans="2:8">
      <c r="C263" s="76"/>
      <c r="D263" s="76"/>
      <c r="E263" s="76"/>
      <c r="F263" s="76"/>
      <c r="G263" s="76"/>
      <c r="H263" s="75"/>
    </row>
    <row r="264" spans="2:8">
      <c r="C264" s="76"/>
      <c r="D264" s="76"/>
      <c r="E264" s="76"/>
      <c r="F264" s="76"/>
      <c r="G264" s="76"/>
      <c r="H264" s="75"/>
    </row>
    <row r="265" spans="2:8">
      <c r="C265" s="76"/>
      <c r="D265" s="76"/>
      <c r="E265" s="76"/>
      <c r="F265" s="76"/>
      <c r="G265" s="76"/>
      <c r="H265" s="75"/>
    </row>
    <row r="266" spans="2:8">
      <c r="C266" s="76"/>
      <c r="D266" s="76"/>
      <c r="E266" s="76"/>
      <c r="F266" s="76"/>
      <c r="G266" s="76"/>
      <c r="H266" s="75"/>
    </row>
    <row r="267" spans="2:8">
      <c r="C267" s="76"/>
      <c r="D267" s="76"/>
      <c r="E267" s="76"/>
      <c r="F267" s="76"/>
      <c r="G267" s="76"/>
      <c r="H267" s="75"/>
    </row>
    <row r="268" spans="2:8">
      <c r="C268" s="76"/>
      <c r="D268" s="76"/>
      <c r="E268" s="76"/>
      <c r="F268" s="76"/>
      <c r="G268" s="76"/>
      <c r="H268" s="75"/>
    </row>
    <row r="269" spans="2:8">
      <c r="C269" s="76"/>
      <c r="D269" s="76"/>
      <c r="E269" s="76"/>
      <c r="F269" s="76"/>
      <c r="G269" s="76"/>
      <c r="H269" s="75"/>
    </row>
    <row r="270" spans="2:8">
      <c r="C270" s="76"/>
      <c r="D270" s="76"/>
      <c r="E270" s="76"/>
      <c r="F270" s="76"/>
      <c r="G270" s="76"/>
      <c r="H270" s="75"/>
    </row>
    <row r="271" spans="2:8">
      <c r="C271" s="76"/>
      <c r="D271" s="76"/>
      <c r="E271" s="76"/>
      <c r="F271" s="76"/>
      <c r="G271" s="76"/>
      <c r="H271" s="75"/>
    </row>
    <row r="272" spans="2:8">
      <c r="C272" s="76"/>
      <c r="D272" s="76"/>
      <c r="E272" s="76"/>
      <c r="F272" s="76"/>
      <c r="G272" s="76"/>
      <c r="H272" s="75"/>
    </row>
    <row r="273" spans="2:8">
      <c r="C273" s="76"/>
      <c r="D273" s="76"/>
      <c r="E273" s="76"/>
      <c r="F273" s="76"/>
      <c r="G273" s="76"/>
      <c r="H273" s="75"/>
    </row>
    <row r="274" spans="2:8">
      <c r="C274" s="76"/>
      <c r="D274" s="76"/>
      <c r="E274" s="76"/>
      <c r="F274" s="76"/>
      <c r="G274" s="76"/>
      <c r="H274" s="75"/>
    </row>
    <row r="275" spans="2:8">
      <c r="C275" s="76"/>
      <c r="D275" s="76"/>
      <c r="E275" s="76"/>
      <c r="F275" s="76"/>
      <c r="G275" s="76"/>
      <c r="H275" s="75"/>
    </row>
    <row r="276" spans="2:8">
      <c r="B276" s="75"/>
      <c r="C276" s="76"/>
      <c r="D276" s="76"/>
      <c r="E276" s="76"/>
      <c r="F276" s="76"/>
      <c r="G276" s="76"/>
      <c r="H276" s="75"/>
    </row>
    <row r="277" spans="2:8">
      <c r="B277" s="75"/>
      <c r="C277" s="76"/>
      <c r="D277" s="76"/>
      <c r="E277" s="76"/>
      <c r="F277" s="76"/>
      <c r="G277" s="76"/>
      <c r="H277" s="75"/>
    </row>
    <row r="278" spans="2:8">
      <c r="B278" s="75"/>
      <c r="C278" s="76"/>
      <c r="D278" s="76"/>
      <c r="E278" s="76"/>
      <c r="F278" s="76"/>
      <c r="G278" s="76"/>
      <c r="H278" s="75"/>
    </row>
    <row r="279" spans="2:8">
      <c r="B279" s="75"/>
      <c r="C279" s="76"/>
      <c r="D279" s="76"/>
      <c r="E279" s="76"/>
      <c r="F279" s="76"/>
      <c r="G279" s="76"/>
      <c r="H279" s="75"/>
    </row>
    <row r="280" spans="2:8">
      <c r="B280" s="75"/>
      <c r="C280" s="76"/>
      <c r="D280" s="76"/>
      <c r="E280" s="76"/>
      <c r="F280" s="76"/>
      <c r="G280" s="76"/>
      <c r="H280" s="75"/>
    </row>
    <row r="281" spans="2:8">
      <c r="B281" s="75"/>
      <c r="C281" s="76"/>
      <c r="D281" s="76"/>
      <c r="E281" s="76"/>
      <c r="F281" s="76"/>
      <c r="G281" s="76"/>
      <c r="H281" s="75"/>
    </row>
    <row r="282" spans="2:8">
      <c r="B282" s="75"/>
      <c r="C282" s="76"/>
      <c r="D282" s="76"/>
      <c r="E282" s="76"/>
      <c r="F282" s="76"/>
      <c r="G282" s="76"/>
      <c r="H282" s="75"/>
    </row>
    <row r="283" spans="2:8">
      <c r="B283" s="75"/>
      <c r="C283" s="76"/>
      <c r="D283" s="76"/>
      <c r="E283" s="76"/>
      <c r="F283" s="76"/>
      <c r="G283" s="76"/>
      <c r="H283" s="75"/>
    </row>
    <row r="284" spans="2:8">
      <c r="B284" s="75"/>
      <c r="C284" s="76"/>
      <c r="D284" s="76"/>
      <c r="E284" s="76"/>
      <c r="F284" s="76"/>
      <c r="G284" s="76"/>
      <c r="H284" s="75"/>
    </row>
    <row r="285" spans="2:8">
      <c r="B285" s="75"/>
      <c r="C285" s="76"/>
      <c r="D285" s="76"/>
      <c r="E285" s="76"/>
      <c r="F285" s="76"/>
      <c r="G285" s="76"/>
      <c r="H285" s="75"/>
    </row>
    <row r="286" spans="2:8">
      <c r="B286" s="75"/>
      <c r="C286" s="76"/>
      <c r="D286" s="76"/>
      <c r="E286" s="76"/>
      <c r="F286" s="76"/>
      <c r="G286" s="76"/>
      <c r="H286" s="75"/>
    </row>
    <row r="287" spans="2:8">
      <c r="B287" s="75"/>
      <c r="C287" s="76"/>
      <c r="D287" s="76"/>
      <c r="E287" s="76"/>
      <c r="F287" s="76"/>
      <c r="G287" s="76"/>
      <c r="H287" s="75"/>
    </row>
    <row r="288" spans="2:8">
      <c r="B288" s="75"/>
      <c r="C288" s="76"/>
      <c r="D288" s="76"/>
      <c r="E288" s="76"/>
      <c r="F288" s="76"/>
      <c r="G288" s="76"/>
      <c r="H288" s="75"/>
    </row>
    <row r="289" spans="2:8">
      <c r="B289" s="75"/>
      <c r="C289" s="76"/>
      <c r="D289" s="76"/>
      <c r="E289" s="76"/>
      <c r="F289" s="76"/>
      <c r="G289" s="76"/>
      <c r="H289" s="75"/>
    </row>
    <row r="290" spans="2:8">
      <c r="B290" s="75"/>
      <c r="C290" s="76"/>
      <c r="D290" s="76"/>
      <c r="E290" s="76"/>
      <c r="F290" s="76"/>
      <c r="G290" s="76"/>
      <c r="H290" s="75"/>
    </row>
    <row r="291" spans="2:8">
      <c r="B291" s="75"/>
      <c r="C291" s="76"/>
      <c r="D291" s="76"/>
      <c r="E291" s="76"/>
      <c r="F291" s="76"/>
      <c r="G291" s="76"/>
      <c r="H291" s="75"/>
    </row>
    <row r="292" spans="2:8">
      <c r="B292" s="75"/>
      <c r="C292" s="76"/>
      <c r="D292" s="76"/>
      <c r="E292" s="76"/>
      <c r="F292" s="76"/>
      <c r="G292" s="76"/>
      <c r="H292" s="75"/>
    </row>
    <row r="293" spans="2:8">
      <c r="B293" s="75"/>
      <c r="C293" s="76"/>
      <c r="D293" s="76"/>
      <c r="E293" s="76"/>
      <c r="F293" s="76"/>
      <c r="G293" s="76"/>
      <c r="H293" s="75"/>
    </row>
    <row r="294" spans="2:8">
      <c r="B294" s="75"/>
      <c r="C294" s="76"/>
      <c r="D294" s="76"/>
      <c r="E294" s="76"/>
      <c r="F294" s="76"/>
      <c r="G294" s="76"/>
      <c r="H294" s="75"/>
    </row>
    <row r="295" spans="2:8">
      <c r="B295" s="75"/>
      <c r="C295" s="76"/>
      <c r="D295" s="76"/>
      <c r="E295" s="76"/>
      <c r="F295" s="76"/>
      <c r="G295" s="76"/>
      <c r="H295" s="75"/>
    </row>
    <row r="296" spans="2:8">
      <c r="B296" s="75"/>
      <c r="C296" s="76"/>
      <c r="D296" s="76"/>
      <c r="E296" s="76"/>
      <c r="F296" s="76"/>
      <c r="G296" s="76"/>
      <c r="H296" s="75"/>
    </row>
    <row r="297" spans="2:8">
      <c r="B297" s="75"/>
      <c r="C297" s="76"/>
      <c r="D297" s="76"/>
      <c r="E297" s="76"/>
      <c r="F297" s="76"/>
      <c r="G297" s="76"/>
      <c r="H297" s="75"/>
    </row>
    <row r="298" spans="2:8">
      <c r="B298" s="75"/>
      <c r="C298" s="76"/>
      <c r="D298" s="76"/>
      <c r="E298" s="76"/>
      <c r="F298" s="76"/>
      <c r="G298" s="76"/>
      <c r="H298" s="75"/>
    </row>
    <row r="299" spans="2:8">
      <c r="B299" s="75"/>
      <c r="C299" s="76"/>
      <c r="D299" s="76"/>
      <c r="E299" s="76"/>
      <c r="F299" s="76"/>
      <c r="G299" s="76"/>
      <c r="H299" s="75"/>
    </row>
    <row r="300" spans="2:8">
      <c r="B300" s="75"/>
      <c r="C300" s="76"/>
      <c r="D300" s="76"/>
      <c r="E300" s="76"/>
      <c r="F300" s="76"/>
      <c r="G300" s="76"/>
      <c r="H300" s="75"/>
    </row>
    <row r="301" spans="2:8">
      <c r="B301" s="75"/>
      <c r="C301" s="76"/>
      <c r="D301" s="76"/>
      <c r="E301" s="76"/>
      <c r="F301" s="76"/>
      <c r="G301" s="76"/>
      <c r="H301" s="75"/>
    </row>
    <row r="302" spans="2:8">
      <c r="B302" s="75"/>
      <c r="C302" s="76"/>
      <c r="D302" s="76"/>
      <c r="E302" s="76"/>
      <c r="F302" s="76"/>
      <c r="G302" s="76"/>
      <c r="H302" s="75"/>
    </row>
    <row r="303" spans="2:8">
      <c r="B303" s="75"/>
      <c r="C303" s="76"/>
      <c r="D303" s="76"/>
      <c r="E303" s="76"/>
      <c r="F303" s="76"/>
      <c r="G303" s="76"/>
      <c r="H303" s="75"/>
    </row>
    <row r="304" spans="2:8">
      <c r="B304" s="75"/>
      <c r="C304" s="76"/>
      <c r="D304" s="76"/>
      <c r="E304" s="76"/>
      <c r="F304" s="76"/>
      <c r="G304" s="76"/>
      <c r="H304" s="75"/>
    </row>
    <row r="305" spans="2:8">
      <c r="B305" s="75"/>
      <c r="C305" s="76"/>
      <c r="D305" s="76"/>
      <c r="E305" s="76"/>
      <c r="F305" s="76"/>
      <c r="G305" s="76"/>
      <c r="H305" s="75"/>
    </row>
    <row r="306" spans="2:8">
      <c r="B306" s="75"/>
      <c r="C306" s="76"/>
      <c r="D306" s="76"/>
      <c r="E306" s="76"/>
      <c r="F306" s="76"/>
      <c r="G306" s="76"/>
      <c r="H306" s="75"/>
    </row>
    <row r="307" spans="2:8">
      <c r="B307" s="75"/>
      <c r="C307" s="76"/>
      <c r="D307" s="76"/>
      <c r="E307" s="76"/>
      <c r="F307" s="76"/>
      <c r="G307" s="76"/>
      <c r="H307" s="75"/>
    </row>
    <row r="308" spans="2:8">
      <c r="C308" s="76"/>
      <c r="D308" s="76"/>
      <c r="E308" s="76"/>
      <c r="F308" s="76"/>
      <c r="G308" s="76"/>
      <c r="H308" s="75"/>
    </row>
    <row r="309" spans="2:8">
      <c r="C309" s="76"/>
      <c r="D309" s="76"/>
      <c r="E309" s="76"/>
      <c r="F309" s="76"/>
      <c r="G309" s="76"/>
      <c r="H309" s="75"/>
    </row>
    <row r="310" spans="2:8">
      <c r="C310" s="76"/>
      <c r="D310" s="76"/>
      <c r="E310" s="76"/>
      <c r="F310" s="76"/>
      <c r="G310" s="76"/>
      <c r="H310" s="75"/>
    </row>
    <row r="311" spans="2:8">
      <c r="C311" s="76"/>
      <c r="D311" s="76"/>
      <c r="E311" s="76"/>
      <c r="F311" s="76"/>
      <c r="G311" s="76"/>
      <c r="H311" s="75"/>
    </row>
    <row r="312" spans="2:8">
      <c r="C312" s="76"/>
      <c r="D312" s="76"/>
      <c r="E312" s="76"/>
      <c r="F312" s="76"/>
      <c r="G312" s="76"/>
      <c r="H312" s="75"/>
    </row>
    <row r="313" spans="2:8">
      <c r="C313" s="76"/>
      <c r="D313" s="76"/>
      <c r="E313" s="76"/>
      <c r="F313" s="76"/>
      <c r="G313" s="76"/>
      <c r="H313" s="75"/>
    </row>
    <row r="314" spans="2:8">
      <c r="C314" s="76"/>
      <c r="D314" s="76"/>
      <c r="E314" s="76"/>
      <c r="F314" s="76"/>
      <c r="G314" s="76"/>
      <c r="H314" s="75"/>
    </row>
    <row r="315" spans="2:8">
      <c r="C315" s="76"/>
      <c r="D315" s="76"/>
      <c r="E315" s="76"/>
      <c r="F315" s="76"/>
      <c r="G315" s="76"/>
      <c r="H315" s="75"/>
    </row>
    <row r="316" spans="2:8">
      <c r="C316" s="76"/>
      <c r="D316" s="76"/>
      <c r="E316" s="76"/>
      <c r="F316" s="76"/>
      <c r="G316" s="76"/>
      <c r="H316" s="75"/>
    </row>
    <row r="317" spans="2:8">
      <c r="C317" s="76"/>
      <c r="D317" s="76"/>
      <c r="E317" s="76"/>
      <c r="F317" s="76"/>
      <c r="G317" s="76"/>
      <c r="H317" s="75"/>
    </row>
    <row r="318" spans="2:8">
      <c r="C318" s="76"/>
      <c r="D318" s="76"/>
      <c r="E318" s="76"/>
      <c r="F318" s="76"/>
      <c r="G318" s="76"/>
      <c r="H318" s="75"/>
    </row>
    <row r="319" spans="2:8">
      <c r="C319" s="76"/>
      <c r="D319" s="76"/>
      <c r="E319" s="76"/>
      <c r="F319" s="76"/>
      <c r="G319" s="76"/>
      <c r="H319" s="75"/>
    </row>
    <row r="320" spans="2:8">
      <c r="C320" s="76"/>
      <c r="D320" s="76"/>
      <c r="E320" s="76"/>
      <c r="F320" s="76"/>
      <c r="G320" s="76"/>
      <c r="H320" s="75"/>
    </row>
    <row r="321" spans="2:8">
      <c r="C321" s="76"/>
      <c r="D321" s="76"/>
      <c r="E321" s="76"/>
      <c r="F321" s="76"/>
      <c r="G321" s="76"/>
      <c r="H321" s="75"/>
    </row>
    <row r="322" spans="2:8">
      <c r="C322" s="76"/>
      <c r="D322" s="76"/>
      <c r="E322" s="76"/>
      <c r="F322" s="76"/>
      <c r="G322" s="76"/>
      <c r="H322" s="75"/>
    </row>
    <row r="323" spans="2:8">
      <c r="C323" s="76"/>
      <c r="D323" s="76"/>
      <c r="E323" s="76"/>
      <c r="F323" s="76"/>
      <c r="G323" s="76"/>
      <c r="H323" s="75"/>
    </row>
    <row r="324" spans="2:8">
      <c r="B324" s="75"/>
      <c r="C324" s="76"/>
      <c r="D324" s="76"/>
      <c r="E324" s="76"/>
      <c r="F324" s="76"/>
      <c r="G324" s="76"/>
      <c r="H324" s="75"/>
    </row>
    <row r="325" spans="2:8">
      <c r="B325" s="75"/>
      <c r="C325" s="76"/>
      <c r="D325" s="76"/>
      <c r="E325" s="76"/>
      <c r="F325" s="76"/>
      <c r="G325" s="76"/>
      <c r="H325" s="75"/>
    </row>
    <row r="326" spans="2:8">
      <c r="B326" s="75"/>
      <c r="C326" s="76"/>
      <c r="D326" s="76"/>
      <c r="E326" s="76"/>
      <c r="F326" s="76"/>
      <c r="G326" s="76"/>
      <c r="H326" s="75"/>
    </row>
    <row r="327" spans="2:8">
      <c r="B327" s="75"/>
      <c r="C327" s="76"/>
      <c r="D327" s="76"/>
      <c r="E327" s="76"/>
      <c r="F327" s="76"/>
      <c r="G327" s="76"/>
      <c r="H327" s="75"/>
    </row>
    <row r="328" spans="2:8">
      <c r="B328" s="75"/>
      <c r="C328" s="76"/>
      <c r="D328" s="76"/>
      <c r="E328" s="76"/>
      <c r="F328" s="76"/>
      <c r="G328" s="76"/>
      <c r="H328" s="75"/>
    </row>
    <row r="329" spans="2:8">
      <c r="B329" s="75"/>
      <c r="C329" s="76"/>
      <c r="D329" s="76"/>
      <c r="E329" s="76"/>
      <c r="F329" s="76"/>
      <c r="G329" s="76"/>
      <c r="H329" s="75"/>
    </row>
    <row r="330" spans="2:8">
      <c r="B330" s="75"/>
      <c r="C330" s="76"/>
      <c r="D330" s="76"/>
      <c r="E330" s="76"/>
      <c r="F330" s="76"/>
      <c r="G330" s="76"/>
      <c r="H330" s="75"/>
    </row>
    <row r="331" spans="2:8">
      <c r="B331" s="75"/>
      <c r="C331" s="76"/>
      <c r="D331" s="76"/>
      <c r="E331" s="76"/>
      <c r="F331" s="76"/>
      <c r="G331" s="76"/>
      <c r="H331" s="75"/>
    </row>
    <row r="332" spans="2:8">
      <c r="B332" s="75"/>
      <c r="C332" s="76"/>
      <c r="D332" s="76"/>
      <c r="E332" s="76"/>
      <c r="F332" s="76"/>
      <c r="G332" s="76"/>
      <c r="H332" s="75"/>
    </row>
    <row r="333" spans="2:8">
      <c r="B333" s="75"/>
      <c r="C333" s="76"/>
      <c r="D333" s="76"/>
      <c r="E333" s="76"/>
      <c r="F333" s="76"/>
      <c r="G333" s="76"/>
      <c r="H333" s="75"/>
    </row>
    <row r="334" spans="2:8">
      <c r="B334" s="75"/>
      <c r="C334" s="76"/>
      <c r="D334" s="76"/>
      <c r="E334" s="76"/>
      <c r="F334" s="76"/>
      <c r="G334" s="76"/>
      <c r="H334" s="75"/>
    </row>
    <row r="335" spans="2:8">
      <c r="B335" s="75"/>
      <c r="C335" s="76"/>
      <c r="D335" s="76"/>
      <c r="E335" s="76"/>
      <c r="F335" s="76"/>
      <c r="G335" s="76"/>
      <c r="H335" s="75"/>
    </row>
    <row r="336" spans="2:8">
      <c r="B336" s="75"/>
      <c r="C336" s="76"/>
      <c r="D336" s="76"/>
      <c r="E336" s="76"/>
      <c r="F336" s="76"/>
      <c r="G336" s="76"/>
      <c r="H336" s="75"/>
    </row>
    <row r="337" spans="2:8">
      <c r="B337" s="75"/>
      <c r="C337" s="76"/>
      <c r="D337" s="76"/>
      <c r="E337" s="76"/>
      <c r="F337" s="76"/>
      <c r="G337" s="76"/>
      <c r="H337" s="75"/>
    </row>
    <row r="338" spans="2:8">
      <c r="B338" s="75"/>
      <c r="C338" s="76"/>
      <c r="D338" s="76"/>
      <c r="E338" s="76"/>
      <c r="F338" s="76"/>
      <c r="G338" s="76"/>
      <c r="H338" s="75"/>
    </row>
    <row r="339" spans="2:8">
      <c r="B339" s="75"/>
      <c r="C339" s="76"/>
      <c r="D339" s="76"/>
      <c r="E339" s="76"/>
      <c r="F339" s="76"/>
      <c r="G339" s="76"/>
      <c r="H339" s="75"/>
    </row>
    <row r="340" spans="2:8">
      <c r="C340" s="76"/>
      <c r="D340" s="76"/>
      <c r="E340" s="76"/>
      <c r="F340" s="76"/>
      <c r="G340" s="76"/>
      <c r="H340" s="75"/>
    </row>
    <row r="341" spans="2:8">
      <c r="C341" s="76"/>
      <c r="D341" s="76"/>
      <c r="E341" s="76"/>
      <c r="F341" s="76"/>
      <c r="G341" s="76"/>
      <c r="H341" s="75"/>
    </row>
    <row r="342" spans="2:8">
      <c r="C342" s="76"/>
      <c r="D342" s="76"/>
      <c r="E342" s="76"/>
      <c r="F342" s="76"/>
      <c r="G342" s="76"/>
      <c r="H342" s="75"/>
    </row>
    <row r="343" spans="2:8">
      <c r="C343" s="76"/>
      <c r="D343" s="76"/>
      <c r="E343" s="76"/>
      <c r="F343" s="76"/>
      <c r="G343" s="76"/>
      <c r="H343" s="75"/>
    </row>
    <row r="344" spans="2:8">
      <c r="C344" s="76"/>
      <c r="D344" s="76"/>
      <c r="E344" s="76"/>
      <c r="F344" s="76"/>
      <c r="G344" s="76"/>
      <c r="H344" s="75"/>
    </row>
    <row r="345" spans="2:8">
      <c r="C345" s="76"/>
      <c r="D345" s="76"/>
      <c r="E345" s="76"/>
      <c r="F345" s="76"/>
      <c r="G345" s="76"/>
      <c r="H345" s="75"/>
    </row>
    <row r="346" spans="2:8">
      <c r="C346" s="76"/>
      <c r="D346" s="76"/>
      <c r="E346" s="76"/>
      <c r="F346" s="76"/>
      <c r="G346" s="76"/>
      <c r="H346" s="75"/>
    </row>
    <row r="347" spans="2:8">
      <c r="C347" s="76"/>
      <c r="D347" s="76"/>
      <c r="E347" s="76"/>
      <c r="F347" s="76"/>
      <c r="G347" s="76"/>
      <c r="H347" s="75"/>
    </row>
    <row r="348" spans="2:8">
      <c r="C348" s="76"/>
      <c r="D348" s="76"/>
      <c r="E348" s="76"/>
      <c r="F348" s="76"/>
      <c r="G348" s="76"/>
      <c r="H348" s="75"/>
    </row>
    <row r="349" spans="2:8">
      <c r="C349" s="76"/>
      <c r="D349" s="76"/>
      <c r="E349" s="76"/>
      <c r="F349" s="76"/>
      <c r="G349" s="76"/>
      <c r="H349" s="75"/>
    </row>
    <row r="350" spans="2:8">
      <c r="C350" s="76"/>
      <c r="D350" s="76"/>
      <c r="E350" s="76"/>
      <c r="F350" s="76"/>
      <c r="G350" s="76"/>
      <c r="H350" s="75"/>
    </row>
    <row r="351" spans="2:8">
      <c r="C351" s="76"/>
      <c r="D351" s="76"/>
      <c r="E351" s="76"/>
      <c r="F351" s="76"/>
      <c r="G351" s="76"/>
    </row>
    <row r="352" spans="2:8">
      <c r="C352" s="76"/>
      <c r="D352" s="76"/>
      <c r="E352" s="76"/>
      <c r="F352" s="76"/>
      <c r="G352" s="76"/>
      <c r="H352" s="75"/>
    </row>
    <row r="353" spans="2:8">
      <c r="C353" s="76"/>
      <c r="D353" s="76"/>
      <c r="E353" s="76"/>
      <c r="F353" s="76"/>
      <c r="G353" s="76"/>
      <c r="H353" s="75"/>
    </row>
    <row r="354" spans="2:8">
      <c r="C354" s="76"/>
      <c r="D354" s="76"/>
      <c r="E354" s="76"/>
      <c r="F354" s="76"/>
      <c r="G354" s="76"/>
      <c r="H354" s="75"/>
    </row>
    <row r="355" spans="2:8">
      <c r="C355" s="76"/>
      <c r="D355" s="76"/>
      <c r="E355" s="76"/>
      <c r="F355" s="76"/>
      <c r="G355" s="76"/>
      <c r="H355" s="75"/>
    </row>
    <row r="356" spans="2:8">
      <c r="B356" s="75"/>
      <c r="C356" s="76"/>
      <c r="D356" s="76"/>
      <c r="E356" s="76"/>
      <c r="F356" s="76"/>
      <c r="G356" s="76"/>
      <c r="H356" s="75"/>
    </row>
    <row r="357" spans="2:8">
      <c r="B357" s="75"/>
      <c r="C357" s="76"/>
      <c r="D357" s="76"/>
      <c r="E357" s="76"/>
      <c r="F357" s="76"/>
      <c r="G357" s="76"/>
      <c r="H357" s="75"/>
    </row>
    <row r="358" spans="2:8">
      <c r="B358" s="75"/>
      <c r="C358" s="76"/>
      <c r="D358" s="76"/>
      <c r="E358" s="76"/>
      <c r="F358" s="76"/>
      <c r="G358" s="76"/>
      <c r="H358" s="75"/>
    </row>
    <row r="359" spans="2:8">
      <c r="B359" s="75"/>
      <c r="C359" s="76"/>
      <c r="D359" s="76"/>
      <c r="E359" s="76"/>
      <c r="F359" s="76"/>
      <c r="G359" s="76"/>
      <c r="H359" s="75"/>
    </row>
    <row r="360" spans="2:8">
      <c r="B360" s="75"/>
      <c r="C360" s="76"/>
      <c r="D360" s="76"/>
      <c r="E360" s="76"/>
      <c r="F360" s="76"/>
      <c r="G360" s="76"/>
      <c r="H360" s="75"/>
    </row>
    <row r="361" spans="2:8">
      <c r="B361" s="75"/>
      <c r="C361" s="76"/>
      <c r="D361" s="76"/>
      <c r="E361" s="76"/>
      <c r="F361" s="76"/>
      <c r="G361" s="76"/>
      <c r="H361" s="75"/>
    </row>
    <row r="362" spans="2:8">
      <c r="B362" s="75"/>
      <c r="C362" s="76"/>
      <c r="D362" s="76"/>
      <c r="E362" s="76"/>
      <c r="F362" s="76"/>
      <c r="G362" s="76"/>
      <c r="H362" s="75"/>
    </row>
    <row r="363" spans="2:8">
      <c r="B363" s="75"/>
      <c r="C363" s="76"/>
      <c r="D363" s="76"/>
      <c r="E363" s="76"/>
      <c r="F363" s="76"/>
      <c r="G363" s="76"/>
      <c r="H363" s="75"/>
    </row>
    <row r="364" spans="2:8">
      <c r="B364" s="75"/>
      <c r="C364" s="76"/>
      <c r="D364" s="76"/>
      <c r="E364" s="76"/>
      <c r="F364" s="76"/>
      <c r="G364" s="76"/>
      <c r="H364" s="75"/>
    </row>
    <row r="365" spans="2:8">
      <c r="B365" s="75"/>
      <c r="C365" s="76"/>
      <c r="D365" s="76"/>
      <c r="E365" s="76"/>
      <c r="F365" s="76"/>
      <c r="G365" s="76"/>
      <c r="H365" s="75"/>
    </row>
    <row r="366" spans="2:8">
      <c r="B366" s="75"/>
      <c r="C366" s="76"/>
      <c r="D366" s="76"/>
      <c r="E366" s="76"/>
      <c r="F366" s="76"/>
      <c r="G366" s="76"/>
      <c r="H366" s="75"/>
    </row>
    <row r="367" spans="2:8">
      <c r="B367" s="75"/>
      <c r="C367" s="76"/>
      <c r="D367" s="76"/>
      <c r="E367" s="76"/>
      <c r="F367" s="76"/>
      <c r="G367" s="76"/>
      <c r="H367" s="75"/>
    </row>
    <row r="368" spans="2:8">
      <c r="B368" s="75"/>
      <c r="C368" s="76"/>
      <c r="D368" s="76"/>
      <c r="E368" s="76"/>
      <c r="F368" s="76"/>
      <c r="G368" s="76"/>
      <c r="H368" s="75"/>
    </row>
    <row r="369" spans="2:8">
      <c r="B369" s="75"/>
      <c r="C369" s="76"/>
      <c r="D369" s="76"/>
      <c r="E369" s="76"/>
      <c r="F369" s="76"/>
      <c r="G369" s="76"/>
      <c r="H369" s="75"/>
    </row>
    <row r="370" spans="2:8">
      <c r="B370" s="75"/>
      <c r="C370" s="76"/>
      <c r="D370" s="76"/>
      <c r="E370" s="76"/>
      <c r="F370" s="76"/>
      <c r="G370" s="76"/>
      <c r="H370" s="75"/>
    </row>
    <row r="371" spans="2:8">
      <c r="B371" s="75"/>
      <c r="C371" s="76"/>
      <c r="D371" s="76"/>
      <c r="E371" s="76"/>
      <c r="F371" s="76"/>
      <c r="G371" s="76"/>
      <c r="H371" s="75"/>
    </row>
    <row r="372" spans="2:8">
      <c r="B372" s="75"/>
      <c r="C372" s="76"/>
      <c r="D372" s="76"/>
      <c r="E372" s="76"/>
      <c r="F372" s="76"/>
      <c r="G372" s="76"/>
      <c r="H372" s="75"/>
    </row>
    <row r="373" spans="2:8">
      <c r="B373" s="75"/>
      <c r="C373" s="76"/>
      <c r="D373" s="76"/>
      <c r="E373" s="76"/>
      <c r="F373" s="76"/>
      <c r="G373" s="76"/>
      <c r="H373" s="75"/>
    </row>
    <row r="374" spans="2:8">
      <c r="B374" s="75"/>
      <c r="C374" s="76"/>
      <c r="D374" s="76"/>
      <c r="E374" s="76"/>
      <c r="F374" s="76"/>
      <c r="G374" s="76"/>
      <c r="H374" s="75"/>
    </row>
    <row r="375" spans="2:8">
      <c r="B375" s="75"/>
      <c r="C375" s="76"/>
      <c r="D375" s="76"/>
      <c r="E375" s="76"/>
      <c r="F375" s="76"/>
      <c r="G375" s="76"/>
      <c r="H375" s="75"/>
    </row>
    <row r="376" spans="2:8">
      <c r="B376" s="75"/>
      <c r="C376" s="76"/>
      <c r="D376" s="76"/>
      <c r="E376" s="76"/>
      <c r="F376" s="76"/>
      <c r="G376" s="76"/>
      <c r="H376" s="75"/>
    </row>
    <row r="377" spans="2:8">
      <c r="B377" s="75"/>
      <c r="C377" s="76"/>
      <c r="D377" s="76"/>
      <c r="E377" s="76"/>
      <c r="F377" s="76"/>
      <c r="G377" s="76"/>
      <c r="H377" s="75"/>
    </row>
    <row r="378" spans="2:8">
      <c r="B378" s="75"/>
      <c r="C378" s="76"/>
      <c r="D378" s="76"/>
      <c r="E378" s="76"/>
      <c r="F378" s="76"/>
      <c r="G378" s="76"/>
      <c r="H378" s="75"/>
    </row>
    <row r="379" spans="2:8">
      <c r="B379" s="75"/>
      <c r="C379" s="76"/>
      <c r="D379" s="76"/>
      <c r="E379" s="76"/>
      <c r="F379" s="76"/>
      <c r="G379" s="76"/>
      <c r="H379" s="75"/>
    </row>
    <row r="380" spans="2:8">
      <c r="B380" s="75"/>
      <c r="C380" s="76"/>
      <c r="D380" s="76"/>
      <c r="E380" s="76"/>
      <c r="F380" s="76"/>
      <c r="G380" s="76"/>
      <c r="H380" s="75"/>
    </row>
    <row r="381" spans="2:8">
      <c r="B381" s="75"/>
      <c r="C381" s="76"/>
      <c r="D381" s="76"/>
      <c r="E381" s="76"/>
      <c r="F381" s="76"/>
      <c r="G381" s="76"/>
      <c r="H381" s="75"/>
    </row>
    <row r="382" spans="2:8">
      <c r="B382" s="75"/>
      <c r="C382" s="76"/>
      <c r="D382" s="76"/>
      <c r="E382" s="76"/>
      <c r="F382" s="76"/>
      <c r="G382" s="76"/>
      <c r="H382" s="75"/>
    </row>
    <row r="383" spans="2:8">
      <c r="B383" s="75"/>
      <c r="C383" s="76"/>
      <c r="D383" s="76"/>
      <c r="E383" s="76"/>
      <c r="F383" s="76"/>
      <c r="G383" s="76"/>
      <c r="H383" s="75"/>
    </row>
    <row r="384" spans="2:8">
      <c r="B384" s="75"/>
      <c r="C384" s="76"/>
      <c r="D384" s="76"/>
      <c r="E384" s="76"/>
      <c r="F384" s="76"/>
      <c r="G384" s="76"/>
      <c r="H384" s="75"/>
    </row>
    <row r="385" spans="2:8">
      <c r="B385" s="75"/>
      <c r="C385" s="76"/>
      <c r="D385" s="76"/>
      <c r="E385" s="76"/>
      <c r="F385" s="76"/>
      <c r="G385" s="76"/>
      <c r="H385" s="75"/>
    </row>
    <row r="386" spans="2:8">
      <c r="B386" s="75"/>
      <c r="C386" s="76"/>
      <c r="D386" s="76"/>
      <c r="E386" s="76"/>
      <c r="F386" s="76"/>
      <c r="G386" s="76"/>
      <c r="H386" s="75"/>
    </row>
    <row r="387" spans="2:8">
      <c r="B387" s="75"/>
      <c r="C387" s="76"/>
      <c r="D387" s="76"/>
      <c r="E387" s="76"/>
      <c r="F387" s="76"/>
      <c r="G387" s="76"/>
      <c r="H387" s="75"/>
    </row>
    <row r="388" spans="2:8">
      <c r="C388" s="76"/>
      <c r="D388" s="76"/>
      <c r="E388" s="76"/>
      <c r="F388" s="76"/>
      <c r="G388" s="76"/>
      <c r="H388" s="75"/>
    </row>
    <row r="389" spans="2:8">
      <c r="C389" s="76"/>
      <c r="D389" s="76"/>
      <c r="E389" s="76"/>
      <c r="F389" s="76"/>
      <c r="G389" s="76"/>
      <c r="H389" s="75"/>
    </row>
    <row r="390" spans="2:8">
      <c r="C390" s="76"/>
      <c r="D390" s="76"/>
      <c r="E390" s="76"/>
      <c r="F390" s="76"/>
      <c r="G390" s="76"/>
      <c r="H390" s="75"/>
    </row>
    <row r="391" spans="2:8">
      <c r="C391" s="76"/>
      <c r="D391" s="76"/>
      <c r="E391" s="76"/>
      <c r="F391" s="76"/>
      <c r="G391" s="76"/>
      <c r="H391" s="75"/>
    </row>
    <row r="392" spans="2:8">
      <c r="C392" s="76"/>
      <c r="D392" s="76"/>
      <c r="E392" s="76"/>
      <c r="F392" s="76"/>
      <c r="G392" s="76"/>
      <c r="H392" s="75"/>
    </row>
    <row r="393" spans="2:8">
      <c r="C393" s="76"/>
      <c r="D393" s="76"/>
      <c r="E393" s="76"/>
      <c r="F393" s="76"/>
      <c r="G393" s="76"/>
      <c r="H393" s="75"/>
    </row>
    <row r="394" spans="2:8">
      <c r="C394" s="76"/>
      <c r="D394" s="76"/>
      <c r="E394" s="76"/>
      <c r="F394" s="76"/>
      <c r="G394" s="76"/>
      <c r="H394" s="75"/>
    </row>
    <row r="395" spans="2:8">
      <c r="C395" s="76"/>
      <c r="D395" s="76"/>
      <c r="E395" s="76"/>
      <c r="F395" s="76"/>
      <c r="G395" s="76"/>
      <c r="H395" s="75"/>
    </row>
    <row r="396" spans="2:8">
      <c r="C396" s="76"/>
      <c r="D396" s="76"/>
      <c r="E396" s="76"/>
      <c r="F396" s="76"/>
      <c r="G396" s="76"/>
      <c r="H396" s="75"/>
    </row>
    <row r="397" spans="2:8">
      <c r="C397" s="76"/>
      <c r="D397" s="76"/>
      <c r="E397" s="76"/>
      <c r="F397" s="76"/>
      <c r="G397" s="76"/>
      <c r="H397" s="75"/>
    </row>
    <row r="398" spans="2:8">
      <c r="C398" s="76"/>
      <c r="D398" s="76"/>
      <c r="E398" s="76"/>
      <c r="F398" s="76"/>
      <c r="G398" s="76"/>
      <c r="H398" s="75"/>
    </row>
    <row r="399" spans="2:8">
      <c r="C399" s="76"/>
      <c r="D399" s="76"/>
      <c r="E399" s="76"/>
      <c r="F399" s="76"/>
      <c r="G399" s="76"/>
      <c r="H399" s="75"/>
    </row>
    <row r="400" spans="2:8">
      <c r="C400" s="76"/>
      <c r="D400" s="76"/>
      <c r="E400" s="76"/>
      <c r="F400" s="76"/>
      <c r="G400" s="76"/>
      <c r="H400" s="75"/>
    </row>
    <row r="401" spans="2:8">
      <c r="C401" s="76"/>
      <c r="D401" s="76"/>
      <c r="E401" s="76"/>
      <c r="F401" s="76"/>
      <c r="G401" s="76"/>
      <c r="H401" s="75"/>
    </row>
    <row r="402" spans="2:8">
      <c r="C402" s="76"/>
      <c r="D402" s="76"/>
      <c r="E402" s="76"/>
      <c r="F402" s="76"/>
      <c r="G402" s="76"/>
      <c r="H402" s="75"/>
    </row>
    <row r="403" spans="2:8">
      <c r="C403" s="76"/>
      <c r="D403" s="76"/>
      <c r="E403" s="76"/>
      <c r="F403" s="76"/>
      <c r="G403" s="76"/>
      <c r="H403" s="75"/>
    </row>
    <row r="404" spans="2:8">
      <c r="B404" s="75"/>
      <c r="C404" s="76"/>
      <c r="D404" s="76"/>
      <c r="E404" s="76"/>
      <c r="F404" s="76"/>
      <c r="G404" s="76"/>
      <c r="H404" s="75"/>
    </row>
    <row r="405" spans="2:8">
      <c r="B405" s="75"/>
      <c r="C405" s="76"/>
      <c r="D405" s="76"/>
      <c r="E405" s="76"/>
      <c r="F405" s="76"/>
      <c r="G405" s="76"/>
      <c r="H405" s="75"/>
    </row>
    <row r="406" spans="2:8">
      <c r="B406" s="75"/>
      <c r="C406" s="76"/>
      <c r="D406" s="76"/>
      <c r="E406" s="76"/>
      <c r="F406" s="76"/>
      <c r="G406" s="76"/>
      <c r="H406" s="75"/>
    </row>
    <row r="407" spans="2:8">
      <c r="B407" s="75"/>
      <c r="C407" s="76"/>
      <c r="D407" s="76"/>
      <c r="E407" s="76"/>
      <c r="F407" s="76"/>
      <c r="G407" s="76"/>
      <c r="H407" s="75"/>
    </row>
    <row r="408" spans="2:8">
      <c r="B408" s="75"/>
      <c r="C408" s="76"/>
      <c r="D408" s="76"/>
      <c r="E408" s="76"/>
      <c r="F408" s="76"/>
      <c r="G408" s="76"/>
      <c r="H408" s="75"/>
    </row>
    <row r="409" spans="2:8">
      <c r="B409" s="75"/>
      <c r="C409" s="76"/>
      <c r="D409" s="76"/>
      <c r="E409" s="76"/>
      <c r="F409" s="76"/>
      <c r="G409" s="76"/>
      <c r="H409" s="75"/>
    </row>
    <row r="410" spans="2:8">
      <c r="B410" s="75"/>
      <c r="C410" s="76"/>
      <c r="D410" s="76"/>
      <c r="E410" s="76"/>
      <c r="F410" s="76"/>
      <c r="G410" s="76"/>
      <c r="H410" s="75"/>
    </row>
    <row r="411" spans="2:8">
      <c r="B411" s="75"/>
      <c r="C411" s="76"/>
      <c r="D411" s="76"/>
      <c r="E411" s="76"/>
      <c r="F411" s="76"/>
      <c r="G411" s="76"/>
      <c r="H411" s="75"/>
    </row>
    <row r="412" spans="2:8">
      <c r="B412" s="75"/>
      <c r="C412" s="76"/>
      <c r="D412" s="76"/>
      <c r="E412" s="76"/>
      <c r="F412" s="76"/>
      <c r="G412" s="76"/>
      <c r="H412" s="75"/>
    </row>
    <row r="413" spans="2:8">
      <c r="B413" s="75"/>
      <c r="C413" s="76"/>
      <c r="D413" s="76"/>
      <c r="E413" s="76"/>
      <c r="F413" s="76"/>
      <c r="G413" s="76"/>
      <c r="H413" s="75"/>
    </row>
    <row r="414" spans="2:8">
      <c r="B414" s="75"/>
      <c r="C414" s="76"/>
      <c r="D414" s="76"/>
      <c r="E414" s="76"/>
      <c r="F414" s="76"/>
      <c r="G414" s="76"/>
      <c r="H414" s="75"/>
    </row>
    <row r="415" spans="2:8">
      <c r="B415" s="75"/>
      <c r="C415" s="76"/>
      <c r="D415" s="76"/>
      <c r="E415" s="76"/>
      <c r="F415" s="76"/>
      <c r="G415" s="76"/>
      <c r="H415" s="75"/>
    </row>
    <row r="416" spans="2:8">
      <c r="B416" s="75"/>
      <c r="C416" s="76"/>
      <c r="D416" s="76"/>
      <c r="E416" s="76"/>
      <c r="F416" s="76"/>
      <c r="G416" s="76"/>
      <c r="H416" s="75"/>
    </row>
    <row r="417" spans="2:8">
      <c r="B417" s="75"/>
      <c r="C417" s="76"/>
      <c r="D417" s="76"/>
      <c r="E417" s="76"/>
      <c r="F417" s="76"/>
      <c r="G417" s="76"/>
      <c r="H417" s="75"/>
    </row>
    <row r="418" spans="2:8">
      <c r="B418" s="75"/>
      <c r="C418" s="76"/>
      <c r="D418" s="76"/>
      <c r="E418" s="76"/>
      <c r="F418" s="76"/>
      <c r="G418" s="76"/>
      <c r="H418" s="75"/>
    </row>
    <row r="419" spans="2:8">
      <c r="B419" s="75"/>
      <c r="C419" s="76"/>
      <c r="D419" s="76"/>
      <c r="E419" s="76"/>
      <c r="F419" s="76"/>
      <c r="G419" s="76"/>
      <c r="H419" s="75"/>
    </row>
    <row r="420" spans="2:8">
      <c r="C420" s="76"/>
      <c r="D420" s="76"/>
      <c r="E420" s="76"/>
      <c r="F420" s="76"/>
      <c r="G420" s="76"/>
      <c r="H420" s="75"/>
    </row>
    <row r="421" spans="2:8">
      <c r="C421" s="76"/>
      <c r="D421" s="76"/>
      <c r="E421" s="76"/>
      <c r="F421" s="76"/>
      <c r="G421" s="76"/>
      <c r="H421" s="75"/>
    </row>
    <row r="422" spans="2:8">
      <c r="C422" s="76"/>
      <c r="D422" s="76"/>
      <c r="E422" s="76"/>
      <c r="F422" s="76"/>
      <c r="G422" s="76"/>
      <c r="H422" s="75"/>
    </row>
    <row r="423" spans="2:8">
      <c r="C423" s="76"/>
      <c r="D423" s="76"/>
      <c r="E423" s="76"/>
      <c r="F423" s="76"/>
      <c r="G423" s="76"/>
      <c r="H423" s="75"/>
    </row>
    <row r="424" spans="2:8">
      <c r="C424" s="76"/>
      <c r="D424" s="76"/>
      <c r="E424" s="76"/>
      <c r="F424" s="76"/>
      <c r="G424" s="76"/>
      <c r="H424" s="75"/>
    </row>
    <row r="425" spans="2:8">
      <c r="C425" s="76"/>
      <c r="D425" s="76"/>
      <c r="E425" s="76"/>
      <c r="F425" s="76"/>
      <c r="G425" s="76"/>
      <c r="H425" s="75"/>
    </row>
    <row r="426" spans="2:8">
      <c r="C426" s="76"/>
      <c r="D426" s="76"/>
      <c r="E426" s="76"/>
      <c r="F426" s="76"/>
      <c r="G426" s="76"/>
      <c r="H426" s="75"/>
    </row>
    <row r="427" spans="2:8">
      <c r="C427" s="76"/>
      <c r="D427" s="76"/>
      <c r="E427" s="76"/>
      <c r="F427" s="76"/>
      <c r="G427" s="76"/>
      <c r="H427" s="75"/>
    </row>
    <row r="428" spans="2:8">
      <c r="C428" s="76"/>
      <c r="D428" s="76"/>
      <c r="E428" s="76"/>
      <c r="F428" s="76"/>
      <c r="G428" s="76"/>
      <c r="H428" s="75"/>
    </row>
    <row r="429" spans="2:8">
      <c r="C429" s="76"/>
      <c r="D429" s="76"/>
      <c r="E429" s="76"/>
      <c r="F429" s="76"/>
      <c r="G429" s="76"/>
      <c r="H429" s="75"/>
    </row>
    <row r="430" spans="2:8">
      <c r="C430" s="76"/>
      <c r="D430" s="76"/>
      <c r="E430" s="76"/>
      <c r="F430" s="76"/>
      <c r="G430" s="76"/>
      <c r="H430" s="75"/>
    </row>
    <row r="431" spans="2:8">
      <c r="C431" s="76"/>
      <c r="D431" s="76"/>
      <c r="E431" s="76"/>
      <c r="F431" s="76"/>
      <c r="G431" s="76"/>
      <c r="H431" s="75"/>
    </row>
    <row r="432" spans="2:8">
      <c r="C432" s="76"/>
      <c r="D432" s="76"/>
      <c r="E432" s="76"/>
      <c r="F432" s="76"/>
      <c r="G432" s="76"/>
      <c r="H432" s="75"/>
    </row>
    <row r="433" spans="2:8">
      <c r="C433" s="76"/>
      <c r="D433" s="76"/>
      <c r="E433" s="76"/>
      <c r="F433" s="76"/>
      <c r="G433" s="76"/>
      <c r="H433" s="75"/>
    </row>
    <row r="434" spans="2:8">
      <c r="C434" s="76"/>
      <c r="D434" s="76"/>
      <c r="E434" s="76"/>
      <c r="F434" s="76"/>
      <c r="G434" s="76"/>
      <c r="H434" s="75"/>
    </row>
    <row r="435" spans="2:8">
      <c r="C435" s="76"/>
      <c r="D435" s="76"/>
      <c r="E435" s="76"/>
      <c r="F435" s="76"/>
      <c r="G435" s="76"/>
      <c r="H435" s="75"/>
    </row>
    <row r="436" spans="2:8">
      <c r="B436" s="75"/>
      <c r="C436" s="76"/>
      <c r="D436" s="76"/>
      <c r="E436" s="76"/>
      <c r="F436" s="76"/>
      <c r="G436" s="76"/>
      <c r="H436" s="75"/>
    </row>
    <row r="437" spans="2:8">
      <c r="B437" s="75"/>
      <c r="C437" s="76"/>
      <c r="D437" s="76"/>
      <c r="E437" s="76"/>
      <c r="F437" s="76"/>
      <c r="G437" s="76"/>
      <c r="H437" s="75"/>
    </row>
    <row r="438" spans="2:8">
      <c r="B438" s="75"/>
      <c r="C438" s="76"/>
      <c r="D438" s="76"/>
      <c r="E438" s="76"/>
      <c r="F438" s="76"/>
      <c r="G438" s="76"/>
      <c r="H438" s="75"/>
    </row>
    <row r="439" spans="2:8">
      <c r="B439" s="75"/>
      <c r="C439" s="76"/>
      <c r="D439" s="76"/>
      <c r="E439" s="76"/>
      <c r="F439" s="76"/>
      <c r="G439" s="76"/>
      <c r="H439" s="75"/>
    </row>
    <row r="440" spans="2:8">
      <c r="B440" s="75"/>
      <c r="C440" s="76"/>
      <c r="D440" s="76"/>
      <c r="E440" s="76"/>
      <c r="F440" s="76"/>
      <c r="G440" s="76"/>
      <c r="H440" s="75"/>
    </row>
    <row r="441" spans="2:8">
      <c r="B441" s="75"/>
      <c r="C441" s="76"/>
      <c r="D441" s="76"/>
      <c r="E441" s="76"/>
      <c r="F441" s="76"/>
      <c r="G441" s="76"/>
      <c r="H441" s="75"/>
    </row>
    <row r="442" spans="2:8">
      <c r="B442" s="75"/>
      <c r="C442" s="76"/>
      <c r="D442" s="76"/>
      <c r="E442" s="76"/>
      <c r="F442" s="76"/>
      <c r="G442" s="76"/>
      <c r="H442" s="75"/>
    </row>
    <row r="443" spans="2:8">
      <c r="B443" s="75"/>
      <c r="C443" s="76"/>
      <c r="D443" s="76"/>
      <c r="E443" s="76"/>
      <c r="F443" s="76"/>
      <c r="G443" s="76"/>
      <c r="H443" s="75"/>
    </row>
    <row r="444" spans="2:8">
      <c r="B444" s="75"/>
      <c r="C444" s="76"/>
      <c r="D444" s="76"/>
      <c r="E444" s="76"/>
      <c r="F444" s="76"/>
      <c r="G444" s="76"/>
      <c r="H444" s="75"/>
    </row>
    <row r="445" spans="2:8">
      <c r="B445" s="75"/>
      <c r="C445" s="76"/>
      <c r="D445" s="76"/>
      <c r="E445" s="76"/>
      <c r="F445" s="76"/>
      <c r="G445" s="76"/>
      <c r="H445" s="75"/>
    </row>
    <row r="446" spans="2:8">
      <c r="B446" s="75"/>
      <c r="C446" s="76"/>
      <c r="D446" s="76"/>
      <c r="E446" s="76"/>
      <c r="F446" s="76"/>
      <c r="G446" s="76"/>
      <c r="H446" s="75"/>
    </row>
    <row r="447" spans="2:8">
      <c r="B447" s="75"/>
      <c r="C447" s="76"/>
      <c r="D447" s="76"/>
      <c r="E447" s="76"/>
      <c r="F447" s="76"/>
      <c r="G447" s="76"/>
      <c r="H447" s="75"/>
    </row>
    <row r="448" spans="2:8">
      <c r="B448" s="75"/>
      <c r="C448" s="76"/>
      <c r="D448" s="76"/>
      <c r="E448" s="76"/>
      <c r="F448" s="76"/>
      <c r="G448" s="76"/>
      <c r="H448" s="75"/>
    </row>
    <row r="449" spans="2:8">
      <c r="B449" s="75"/>
      <c r="C449" s="76"/>
      <c r="D449" s="76"/>
      <c r="E449" s="76"/>
      <c r="F449" s="76"/>
      <c r="G449" s="76"/>
      <c r="H449" s="75"/>
    </row>
    <row r="450" spans="2:8">
      <c r="B450" s="75"/>
      <c r="C450" s="76"/>
      <c r="D450" s="76"/>
      <c r="E450" s="76"/>
      <c r="F450" s="76"/>
      <c r="G450" s="76"/>
      <c r="H450" s="75"/>
    </row>
    <row r="451" spans="2:8">
      <c r="B451" s="75"/>
      <c r="C451" s="76"/>
      <c r="D451" s="76"/>
      <c r="E451" s="76"/>
      <c r="F451" s="76"/>
      <c r="G451" s="76"/>
      <c r="H451" s="75"/>
    </row>
    <row r="452" spans="2:8">
      <c r="B452" s="75"/>
      <c r="C452" s="76"/>
      <c r="D452" s="76"/>
      <c r="E452" s="76"/>
      <c r="F452" s="76"/>
      <c r="G452" s="76"/>
      <c r="H452" s="75"/>
    </row>
    <row r="453" spans="2:8">
      <c r="B453" s="75"/>
      <c r="C453" s="76"/>
      <c r="D453" s="76"/>
      <c r="E453" s="76"/>
      <c r="F453" s="76"/>
      <c r="G453" s="76"/>
      <c r="H453" s="75"/>
    </row>
    <row r="454" spans="2:8">
      <c r="B454" s="75"/>
      <c r="C454" s="76"/>
      <c r="D454" s="76"/>
      <c r="E454" s="76"/>
      <c r="F454" s="76"/>
      <c r="G454" s="76"/>
      <c r="H454" s="75"/>
    </row>
    <row r="455" spans="2:8">
      <c r="B455" s="75"/>
      <c r="C455" s="76"/>
      <c r="D455" s="76"/>
      <c r="E455" s="76"/>
      <c r="F455" s="76"/>
      <c r="G455" s="76"/>
      <c r="H455" s="75"/>
    </row>
    <row r="456" spans="2:8">
      <c r="B456" s="75"/>
      <c r="C456" s="76"/>
      <c r="D456" s="76"/>
      <c r="E456" s="76"/>
      <c r="F456" s="76"/>
      <c r="G456" s="76"/>
      <c r="H456" s="75"/>
    </row>
    <row r="457" spans="2:8">
      <c r="B457" s="75"/>
      <c r="C457" s="76"/>
      <c r="D457" s="76"/>
      <c r="E457" s="76"/>
      <c r="F457" s="76"/>
      <c r="G457" s="76"/>
      <c r="H457" s="75"/>
    </row>
    <row r="458" spans="2:8">
      <c r="B458" s="75"/>
      <c r="C458" s="76"/>
      <c r="D458" s="76"/>
      <c r="E458" s="76"/>
      <c r="F458" s="76"/>
      <c r="G458" s="76"/>
      <c r="H458" s="75"/>
    </row>
    <row r="459" spans="2:8">
      <c r="B459" s="75"/>
      <c r="C459" s="76"/>
      <c r="D459" s="76"/>
      <c r="E459" s="76"/>
      <c r="F459" s="76"/>
      <c r="G459" s="76"/>
      <c r="H459" s="75"/>
    </row>
    <row r="460" spans="2:8">
      <c r="B460" s="75"/>
      <c r="C460" s="76"/>
      <c r="D460" s="76"/>
      <c r="E460" s="76"/>
      <c r="F460" s="76"/>
      <c r="G460" s="76"/>
      <c r="H460" s="75"/>
    </row>
    <row r="461" spans="2:8">
      <c r="B461" s="75"/>
      <c r="C461" s="76"/>
      <c r="D461" s="76"/>
      <c r="E461" s="76"/>
      <c r="F461" s="76"/>
      <c r="G461" s="76"/>
      <c r="H461" s="75"/>
    </row>
    <row r="462" spans="2:8">
      <c r="B462" s="75"/>
      <c r="C462" s="76"/>
      <c r="D462" s="76"/>
      <c r="E462" s="76"/>
      <c r="F462" s="76"/>
      <c r="G462" s="76"/>
      <c r="H462" s="75"/>
    </row>
    <row r="463" spans="2:8">
      <c r="B463" s="75"/>
      <c r="C463" s="76"/>
      <c r="D463" s="76"/>
      <c r="E463" s="76"/>
      <c r="F463" s="76"/>
      <c r="G463" s="76"/>
      <c r="H463" s="75"/>
    </row>
    <row r="464" spans="2:8">
      <c r="B464" s="75"/>
      <c r="C464" s="76"/>
      <c r="D464" s="76"/>
      <c r="E464" s="76"/>
      <c r="F464" s="76"/>
      <c r="G464" s="76"/>
      <c r="H464" s="75"/>
    </row>
    <row r="465" spans="2:8">
      <c r="B465" s="75"/>
      <c r="C465" s="76"/>
      <c r="D465" s="76"/>
      <c r="E465" s="76"/>
      <c r="F465" s="76"/>
      <c r="G465" s="76"/>
      <c r="H465" s="75"/>
    </row>
    <row r="466" spans="2:8">
      <c r="B466" s="75"/>
      <c r="C466" s="76"/>
      <c r="D466" s="76"/>
      <c r="E466" s="76"/>
      <c r="F466" s="76"/>
      <c r="G466" s="76"/>
      <c r="H466" s="75"/>
    </row>
    <row r="467" spans="2:8">
      <c r="B467" s="75"/>
      <c r="C467" s="76"/>
      <c r="D467" s="76"/>
      <c r="E467" s="76"/>
      <c r="F467" s="76"/>
      <c r="G467" s="76"/>
      <c r="H467" s="75"/>
    </row>
    <row r="468" spans="2:8">
      <c r="C468" s="76"/>
      <c r="D468" s="76"/>
      <c r="E468" s="76"/>
      <c r="F468" s="76"/>
      <c r="G468" s="76"/>
      <c r="H468" s="75"/>
    </row>
    <row r="469" spans="2:8">
      <c r="C469" s="76"/>
      <c r="D469" s="76"/>
      <c r="E469" s="76"/>
      <c r="F469" s="76"/>
      <c r="G469" s="76"/>
      <c r="H469" s="75"/>
    </row>
    <row r="470" spans="2:8">
      <c r="C470" s="76"/>
      <c r="D470" s="76"/>
      <c r="E470" s="76"/>
      <c r="F470" s="76"/>
      <c r="G470" s="76"/>
      <c r="H470" s="75"/>
    </row>
    <row r="471" spans="2:8">
      <c r="C471" s="76"/>
      <c r="D471" s="76"/>
      <c r="E471" s="76"/>
      <c r="F471" s="76"/>
      <c r="G471" s="76"/>
      <c r="H471" s="75"/>
    </row>
    <row r="472" spans="2:8">
      <c r="C472" s="76"/>
      <c r="D472" s="76"/>
      <c r="E472" s="76"/>
      <c r="F472" s="76"/>
      <c r="G472" s="76"/>
      <c r="H472" s="75"/>
    </row>
    <row r="473" spans="2:8">
      <c r="C473" s="76"/>
      <c r="D473" s="76"/>
      <c r="E473" s="76"/>
      <c r="F473" s="76"/>
      <c r="G473" s="76"/>
      <c r="H473" s="75"/>
    </row>
    <row r="474" spans="2:8">
      <c r="C474" s="76"/>
      <c r="D474" s="76"/>
      <c r="E474" s="76"/>
      <c r="F474" s="76"/>
      <c r="G474" s="76"/>
      <c r="H474" s="75"/>
    </row>
    <row r="475" spans="2:8">
      <c r="C475" s="76"/>
      <c r="D475" s="76"/>
      <c r="E475" s="76"/>
      <c r="F475" s="76"/>
      <c r="G475" s="76"/>
      <c r="H475" s="75"/>
    </row>
    <row r="476" spans="2:8">
      <c r="C476" s="76"/>
      <c r="D476" s="76"/>
      <c r="E476" s="76"/>
      <c r="F476" s="76"/>
      <c r="G476" s="76"/>
    </row>
    <row r="477" spans="2:8">
      <c r="C477" s="76"/>
      <c r="D477" s="76"/>
      <c r="E477" s="76"/>
      <c r="F477" s="76"/>
      <c r="G477" s="76"/>
      <c r="H477" s="75"/>
    </row>
    <row r="478" spans="2:8">
      <c r="C478" s="76"/>
      <c r="D478" s="76"/>
      <c r="E478" s="76"/>
      <c r="F478" s="76"/>
      <c r="G478" s="76"/>
      <c r="H478" s="75"/>
    </row>
    <row r="479" spans="2:8">
      <c r="C479" s="76"/>
      <c r="D479" s="76"/>
      <c r="E479" s="76"/>
      <c r="F479" s="76"/>
      <c r="G479" s="76"/>
      <c r="H479" s="75"/>
    </row>
    <row r="480" spans="2:8">
      <c r="C480" s="76"/>
      <c r="D480" s="76"/>
      <c r="E480" s="76"/>
      <c r="F480" s="76"/>
      <c r="G480" s="76"/>
      <c r="H480" s="75"/>
    </row>
    <row r="481" spans="2:14">
      <c r="C481" s="76"/>
      <c r="D481" s="76"/>
      <c r="E481" s="76"/>
      <c r="F481" s="76"/>
      <c r="G481" s="76"/>
      <c r="H481" s="75"/>
    </row>
    <row r="482" spans="2:14">
      <c r="C482" s="76"/>
      <c r="D482" s="76"/>
      <c r="E482" s="76"/>
      <c r="F482" s="76"/>
      <c r="G482" s="76"/>
      <c r="H482" s="75"/>
    </row>
    <row r="483" spans="2:14">
      <c r="C483" s="76"/>
      <c r="D483" s="76"/>
      <c r="E483" s="76"/>
      <c r="F483" s="76"/>
      <c r="G483" s="76"/>
      <c r="H483" s="75"/>
    </row>
    <row r="484" spans="2:14">
      <c r="B484" s="75"/>
      <c r="C484" s="76"/>
      <c r="D484" s="76"/>
      <c r="E484" s="76"/>
      <c r="F484" s="76"/>
      <c r="G484" s="76"/>
      <c r="H484" s="75"/>
      <c r="N484" s="76"/>
    </row>
    <row r="485" spans="2:14">
      <c r="B485" s="75"/>
      <c r="C485" s="76"/>
      <c r="D485" s="76"/>
      <c r="E485" s="76"/>
      <c r="F485" s="76"/>
      <c r="G485" s="76"/>
      <c r="H485" s="75"/>
    </row>
    <row r="486" spans="2:14">
      <c r="B486" s="75"/>
      <c r="C486" s="76"/>
      <c r="D486" s="76"/>
      <c r="E486" s="76"/>
      <c r="F486" s="76"/>
      <c r="G486" s="76"/>
      <c r="H486" s="75"/>
    </row>
    <row r="487" spans="2:14">
      <c r="B487" s="75"/>
      <c r="C487" s="76"/>
      <c r="D487" s="76"/>
      <c r="E487" s="76"/>
      <c r="F487" s="76"/>
      <c r="G487" s="76"/>
      <c r="H487" s="75"/>
    </row>
    <row r="488" spans="2:14">
      <c r="B488" s="75"/>
      <c r="C488" s="76"/>
      <c r="D488" s="76"/>
      <c r="E488" s="76"/>
      <c r="F488" s="76"/>
      <c r="G488" s="76"/>
      <c r="H488" s="75"/>
    </row>
    <row r="489" spans="2:14">
      <c r="B489" s="75"/>
      <c r="C489" s="76"/>
      <c r="D489" s="76"/>
      <c r="E489" s="76"/>
      <c r="F489" s="76"/>
      <c r="G489" s="76"/>
      <c r="H489" s="75"/>
    </row>
    <row r="490" spans="2:14">
      <c r="B490" s="75"/>
      <c r="C490" s="76"/>
      <c r="D490" s="76"/>
      <c r="E490" s="76"/>
      <c r="F490" s="76"/>
      <c r="G490" s="76"/>
      <c r="H490" s="75"/>
    </row>
    <row r="491" spans="2:14">
      <c r="B491" s="75"/>
      <c r="C491" s="76"/>
      <c r="D491" s="76"/>
      <c r="E491" s="76"/>
      <c r="F491" s="76"/>
      <c r="G491" s="76"/>
      <c r="H491" s="75"/>
    </row>
    <row r="492" spans="2:14">
      <c r="B492" s="75"/>
      <c r="C492" s="76"/>
      <c r="D492" s="76"/>
      <c r="E492" s="76"/>
      <c r="F492" s="76"/>
      <c r="G492" s="76"/>
      <c r="H492" s="75"/>
    </row>
    <row r="493" spans="2:14">
      <c r="B493" s="75"/>
      <c r="C493" s="76"/>
      <c r="D493" s="76"/>
      <c r="E493" s="76"/>
      <c r="F493" s="76"/>
      <c r="G493" s="76"/>
      <c r="H493" s="75"/>
    </row>
    <row r="494" spans="2:14">
      <c r="B494" s="75"/>
      <c r="C494" s="76"/>
      <c r="D494" s="76"/>
      <c r="E494" s="76"/>
      <c r="F494" s="76"/>
      <c r="G494" s="76"/>
      <c r="H494" s="75"/>
    </row>
    <row r="495" spans="2:14">
      <c r="B495" s="75"/>
      <c r="C495" s="76"/>
      <c r="D495" s="76"/>
      <c r="E495" s="76"/>
      <c r="F495" s="76"/>
      <c r="G495" s="76"/>
      <c r="H495" s="75"/>
    </row>
    <row r="496" spans="2:14">
      <c r="B496" s="75"/>
      <c r="C496" s="76"/>
      <c r="D496" s="76"/>
      <c r="E496" s="76"/>
      <c r="F496" s="76"/>
      <c r="G496" s="76"/>
      <c r="H496" s="75"/>
    </row>
    <row r="497" spans="2:8">
      <c r="B497" s="75"/>
      <c r="C497" s="76"/>
      <c r="D497" s="76"/>
      <c r="E497" s="76"/>
      <c r="F497" s="76"/>
      <c r="G497" s="76"/>
      <c r="H497" s="75"/>
    </row>
    <row r="498" spans="2:8">
      <c r="B498" s="75"/>
      <c r="C498" s="76"/>
      <c r="D498" s="76"/>
      <c r="E498" s="76"/>
      <c r="F498" s="76"/>
      <c r="G498" s="76"/>
      <c r="H498" s="75"/>
    </row>
    <row r="499" spans="2:8">
      <c r="B499" s="75"/>
      <c r="C499" s="76"/>
      <c r="D499" s="76"/>
      <c r="E499" s="76"/>
      <c r="F499" s="76"/>
      <c r="G499" s="76"/>
      <c r="H499" s="75"/>
    </row>
    <row r="500" spans="2:8">
      <c r="B500" s="75"/>
      <c r="C500" s="76"/>
      <c r="D500" s="76"/>
      <c r="E500" s="76"/>
      <c r="F500" s="76"/>
      <c r="G500" s="76"/>
      <c r="H500" s="75"/>
    </row>
    <row r="501" spans="2:8">
      <c r="B501" s="75"/>
      <c r="C501" s="76"/>
      <c r="D501" s="76"/>
      <c r="E501" s="76"/>
      <c r="F501" s="76"/>
      <c r="G501" s="76"/>
      <c r="H501" s="75"/>
    </row>
    <row r="502" spans="2:8">
      <c r="B502" s="75"/>
      <c r="C502" s="76"/>
      <c r="D502" s="76"/>
      <c r="E502" s="76"/>
      <c r="F502" s="76"/>
      <c r="G502" s="76"/>
      <c r="H502" s="75"/>
    </row>
    <row r="503" spans="2:8">
      <c r="B503" s="75"/>
      <c r="C503" s="76"/>
      <c r="D503" s="76"/>
      <c r="E503" s="76"/>
      <c r="F503" s="76"/>
      <c r="G503" s="76"/>
      <c r="H503" s="75"/>
    </row>
    <row r="504" spans="2:8">
      <c r="B504" s="75"/>
      <c r="C504" s="76"/>
      <c r="D504" s="76"/>
      <c r="E504" s="76"/>
      <c r="F504" s="76"/>
      <c r="G504" s="76"/>
      <c r="H504" s="75"/>
    </row>
    <row r="505" spans="2:8">
      <c r="B505" s="75"/>
      <c r="C505" s="76"/>
      <c r="D505" s="76"/>
      <c r="E505" s="76"/>
      <c r="F505" s="76"/>
      <c r="G505" s="76"/>
      <c r="H505" s="75"/>
    </row>
    <row r="506" spans="2:8">
      <c r="B506" s="75"/>
      <c r="C506" s="76"/>
      <c r="D506" s="76"/>
      <c r="E506" s="76"/>
      <c r="F506" s="76"/>
      <c r="G506" s="76"/>
      <c r="H506" s="75"/>
    </row>
    <row r="507" spans="2:8">
      <c r="B507" s="75"/>
      <c r="C507" s="76"/>
      <c r="D507" s="76"/>
      <c r="E507" s="76"/>
      <c r="F507" s="76"/>
      <c r="G507" s="76"/>
      <c r="H507" s="75"/>
    </row>
    <row r="508" spans="2:8">
      <c r="B508" s="75"/>
      <c r="C508" s="76"/>
      <c r="D508" s="76"/>
      <c r="E508" s="76"/>
      <c r="F508" s="76"/>
      <c r="G508" s="76"/>
      <c r="H508" s="75"/>
    </row>
    <row r="509" spans="2:8">
      <c r="B509" s="75"/>
      <c r="C509" s="76"/>
      <c r="D509" s="76"/>
      <c r="E509" s="76"/>
      <c r="F509" s="76"/>
      <c r="G509" s="76"/>
      <c r="H509" s="75"/>
    </row>
    <row r="510" spans="2:8">
      <c r="B510" s="75"/>
      <c r="C510" s="76"/>
      <c r="D510" s="76"/>
      <c r="E510" s="76"/>
      <c r="F510" s="76"/>
      <c r="G510" s="76"/>
      <c r="H510" s="75"/>
    </row>
    <row r="511" spans="2:8">
      <c r="B511" s="75"/>
      <c r="C511" s="76"/>
      <c r="D511" s="76"/>
      <c r="E511" s="76"/>
      <c r="F511" s="76"/>
      <c r="G511" s="76"/>
      <c r="H511" s="75"/>
    </row>
    <row r="512" spans="2:8">
      <c r="B512" s="75"/>
      <c r="C512" s="76"/>
      <c r="D512" s="76"/>
      <c r="E512" s="76"/>
      <c r="F512" s="76"/>
      <c r="G512" s="76"/>
      <c r="H512" s="75"/>
    </row>
    <row r="513" spans="2:8">
      <c r="B513" s="75"/>
      <c r="C513" s="76"/>
      <c r="D513" s="76"/>
      <c r="E513" s="76"/>
      <c r="F513" s="76"/>
      <c r="G513" s="76"/>
      <c r="H513" s="75"/>
    </row>
    <row r="514" spans="2:8">
      <c r="B514" s="75"/>
      <c r="C514" s="76"/>
      <c r="D514" s="76"/>
      <c r="E514" s="76"/>
      <c r="F514" s="76"/>
      <c r="G514" s="76"/>
      <c r="H514" s="75"/>
    </row>
    <row r="515" spans="2:8">
      <c r="B515" s="75"/>
      <c r="C515" s="76"/>
      <c r="D515" s="76"/>
      <c r="E515" s="76"/>
      <c r="F515" s="76"/>
      <c r="G515" s="76"/>
      <c r="H515" s="75"/>
    </row>
    <row r="516" spans="2:8">
      <c r="C516" s="76"/>
      <c r="D516" s="76"/>
      <c r="E516" s="76"/>
      <c r="F516" s="76"/>
      <c r="G516" s="76"/>
      <c r="H516" s="75"/>
    </row>
    <row r="517" spans="2:8">
      <c r="C517" s="76"/>
      <c r="D517" s="76"/>
      <c r="E517" s="76"/>
      <c r="F517" s="76"/>
      <c r="G517" s="76"/>
    </row>
    <row r="518" spans="2:8">
      <c r="C518" s="76"/>
      <c r="D518" s="76"/>
      <c r="E518" s="76"/>
      <c r="F518" s="76"/>
      <c r="G518" s="76"/>
      <c r="H518" s="75"/>
    </row>
    <row r="519" spans="2:8">
      <c r="C519" s="76"/>
      <c r="D519" s="76"/>
      <c r="E519" s="76"/>
      <c r="F519" s="76"/>
      <c r="G519" s="76"/>
      <c r="H519" s="75"/>
    </row>
    <row r="520" spans="2:8">
      <c r="C520" s="76"/>
      <c r="D520" s="76"/>
      <c r="E520" s="76"/>
      <c r="F520" s="76"/>
      <c r="G520" s="76"/>
      <c r="H520" s="75"/>
    </row>
    <row r="521" spans="2:8">
      <c r="C521" s="76"/>
      <c r="D521" s="76"/>
      <c r="E521" s="76"/>
      <c r="F521" s="76"/>
      <c r="G521" s="76"/>
      <c r="H521" s="75"/>
    </row>
    <row r="522" spans="2:8">
      <c r="C522" s="76"/>
      <c r="D522" s="76"/>
      <c r="E522" s="76"/>
      <c r="F522" s="76"/>
      <c r="G522" s="76"/>
      <c r="H522" s="75"/>
    </row>
    <row r="523" spans="2:8">
      <c r="C523" s="76"/>
      <c r="D523" s="76"/>
      <c r="E523" s="76"/>
      <c r="F523" s="76"/>
      <c r="G523" s="76"/>
      <c r="H523" s="75"/>
    </row>
    <row r="524" spans="2:8">
      <c r="C524" s="76"/>
      <c r="D524" s="76"/>
      <c r="E524" s="76"/>
      <c r="F524" s="76"/>
      <c r="G524" s="76"/>
      <c r="H524" s="75"/>
    </row>
    <row r="525" spans="2:8">
      <c r="C525" s="76"/>
      <c r="D525" s="76"/>
      <c r="E525" s="76"/>
      <c r="F525" s="76"/>
      <c r="G525" s="76"/>
      <c r="H525" s="75"/>
    </row>
    <row r="526" spans="2:8">
      <c r="C526" s="76"/>
      <c r="D526" s="76"/>
      <c r="E526" s="76"/>
      <c r="F526" s="76"/>
      <c r="G526" s="76"/>
      <c r="H526" s="75"/>
    </row>
    <row r="527" spans="2:8">
      <c r="C527" s="76"/>
      <c r="D527" s="76"/>
      <c r="E527" s="76"/>
      <c r="F527" s="76"/>
      <c r="G527" s="76"/>
      <c r="H527" s="75"/>
    </row>
    <row r="528" spans="2:8">
      <c r="C528" s="76"/>
      <c r="D528" s="76"/>
      <c r="E528" s="76"/>
      <c r="F528" s="76"/>
      <c r="G528" s="76"/>
      <c r="H528" s="75"/>
    </row>
    <row r="529" spans="2:8">
      <c r="C529" s="76"/>
      <c r="D529" s="76"/>
      <c r="E529" s="76"/>
      <c r="F529" s="76"/>
      <c r="G529" s="76"/>
      <c r="H529" s="75"/>
    </row>
    <row r="530" spans="2:8">
      <c r="C530" s="76"/>
      <c r="D530" s="76"/>
      <c r="E530" s="76"/>
      <c r="F530" s="76"/>
      <c r="G530" s="76"/>
      <c r="H530" s="75"/>
    </row>
    <row r="531" spans="2:8">
      <c r="C531" s="76"/>
      <c r="D531" s="76"/>
      <c r="E531" s="76"/>
      <c r="F531" s="76"/>
      <c r="G531" s="76"/>
      <c r="H531" s="75"/>
    </row>
    <row r="532" spans="2:8">
      <c r="B532" s="75"/>
      <c r="C532" s="76"/>
      <c r="D532" s="76"/>
      <c r="E532" s="76"/>
      <c r="F532" s="76"/>
      <c r="G532" s="76"/>
      <c r="H532" s="75"/>
    </row>
    <row r="533" spans="2:8">
      <c r="B533" s="75"/>
      <c r="C533" s="76"/>
      <c r="D533" s="76"/>
      <c r="E533" s="76"/>
      <c r="F533" s="76"/>
      <c r="G533" s="76"/>
      <c r="H533" s="75"/>
    </row>
    <row r="534" spans="2:8">
      <c r="B534" s="75"/>
      <c r="C534" s="76"/>
      <c r="D534" s="76"/>
      <c r="E534" s="76"/>
      <c r="F534" s="76"/>
      <c r="G534" s="76"/>
      <c r="H534" s="75"/>
    </row>
    <row r="535" spans="2:8">
      <c r="B535" s="75"/>
      <c r="C535" s="76"/>
      <c r="D535" s="76"/>
      <c r="E535" s="76"/>
      <c r="F535" s="76"/>
      <c r="G535" s="76"/>
      <c r="H535" s="75"/>
    </row>
    <row r="536" spans="2:8">
      <c r="B536" s="75"/>
      <c r="C536" s="76"/>
      <c r="D536" s="76"/>
      <c r="E536" s="76"/>
      <c r="F536" s="76"/>
      <c r="G536" s="76"/>
      <c r="H536" s="75"/>
    </row>
    <row r="537" spans="2:8">
      <c r="B537" s="75"/>
      <c r="C537" s="76"/>
      <c r="D537" s="76"/>
      <c r="E537" s="76"/>
      <c r="F537" s="76"/>
      <c r="G537" s="76"/>
      <c r="H537" s="75"/>
    </row>
    <row r="538" spans="2:8">
      <c r="B538" s="75"/>
      <c r="C538" s="76"/>
      <c r="D538" s="76"/>
      <c r="E538" s="76"/>
      <c r="F538" s="76"/>
      <c r="G538" s="76"/>
      <c r="H538" s="75"/>
    </row>
    <row r="539" spans="2:8">
      <c r="B539" s="75"/>
      <c r="C539" s="76"/>
      <c r="D539" s="76"/>
      <c r="E539" s="76"/>
      <c r="F539" s="76"/>
      <c r="G539" s="76"/>
      <c r="H539" s="75"/>
    </row>
    <row r="540" spans="2:8">
      <c r="B540" s="75"/>
      <c r="C540" s="76"/>
      <c r="D540" s="76"/>
      <c r="E540" s="76"/>
      <c r="F540" s="76"/>
      <c r="G540" s="76"/>
      <c r="H540" s="75"/>
    </row>
    <row r="541" spans="2:8">
      <c r="B541" s="75"/>
      <c r="C541" s="76"/>
      <c r="D541" s="76"/>
      <c r="E541" s="76"/>
      <c r="F541" s="76"/>
      <c r="G541" s="76"/>
      <c r="H541" s="75"/>
    </row>
    <row r="542" spans="2:8">
      <c r="B542" s="75"/>
      <c r="C542" s="76"/>
      <c r="D542" s="76"/>
      <c r="E542" s="76"/>
      <c r="F542" s="76"/>
      <c r="G542" s="76"/>
      <c r="H542" s="75"/>
    </row>
    <row r="543" spans="2:8">
      <c r="B543" s="75"/>
      <c r="C543" s="76"/>
      <c r="D543" s="76"/>
      <c r="E543" s="76"/>
      <c r="F543" s="76"/>
      <c r="G543" s="76"/>
      <c r="H543" s="75"/>
    </row>
    <row r="544" spans="2:8">
      <c r="B544" s="75"/>
      <c r="C544" s="76"/>
      <c r="D544" s="76"/>
      <c r="E544" s="76"/>
      <c r="F544" s="76"/>
      <c r="G544" s="76"/>
      <c r="H544" s="75"/>
    </row>
    <row r="545" spans="2:8">
      <c r="B545" s="75"/>
      <c r="C545" s="76"/>
      <c r="D545" s="76"/>
      <c r="E545" s="76"/>
      <c r="F545" s="76"/>
      <c r="G545" s="76"/>
      <c r="H545" s="75"/>
    </row>
    <row r="546" spans="2:8">
      <c r="B546" s="75"/>
      <c r="C546" s="76"/>
      <c r="D546" s="76"/>
      <c r="E546" s="76"/>
      <c r="F546" s="76"/>
      <c r="G546" s="76"/>
      <c r="H546" s="75"/>
    </row>
    <row r="547" spans="2:8">
      <c r="B547" s="75"/>
      <c r="C547" s="76"/>
      <c r="D547" s="76"/>
      <c r="E547" s="76"/>
      <c r="F547" s="76"/>
      <c r="G547" s="76"/>
      <c r="H547" s="75"/>
    </row>
    <row r="548" spans="2:8">
      <c r="C548" s="76"/>
      <c r="D548" s="76"/>
      <c r="E548" s="76"/>
      <c r="F548" s="76"/>
      <c r="G548" s="76"/>
      <c r="H548" s="75"/>
    </row>
    <row r="549" spans="2:8">
      <c r="C549" s="76"/>
      <c r="D549" s="76"/>
      <c r="E549" s="76"/>
      <c r="F549" s="76"/>
      <c r="G549" s="76"/>
      <c r="H549" s="75"/>
    </row>
    <row r="550" spans="2:8">
      <c r="C550" s="76"/>
      <c r="D550" s="76"/>
      <c r="E550" s="76"/>
      <c r="F550" s="76"/>
      <c r="G550" s="76"/>
      <c r="H550" s="75"/>
    </row>
    <row r="551" spans="2:8">
      <c r="C551" s="76"/>
      <c r="D551" s="76"/>
      <c r="E551" s="76"/>
      <c r="F551" s="76"/>
      <c r="G551" s="76"/>
      <c r="H551" s="75"/>
    </row>
    <row r="552" spans="2:8">
      <c r="C552" s="76"/>
      <c r="D552" s="76"/>
      <c r="E552" s="76"/>
      <c r="F552" s="76"/>
      <c r="G552" s="76"/>
      <c r="H552" s="75"/>
    </row>
    <row r="553" spans="2:8">
      <c r="C553" s="76"/>
      <c r="D553" s="76"/>
      <c r="E553" s="76"/>
      <c r="F553" s="76"/>
      <c r="G553" s="76"/>
      <c r="H553" s="75"/>
    </row>
    <row r="554" spans="2:8">
      <c r="C554" s="76"/>
      <c r="D554" s="76"/>
      <c r="E554" s="76"/>
      <c r="F554" s="76"/>
      <c r="G554" s="76"/>
      <c r="H554" s="75"/>
    </row>
    <row r="555" spans="2:8">
      <c r="C555" s="76"/>
      <c r="D555" s="76"/>
      <c r="E555" s="76"/>
      <c r="F555" s="76"/>
      <c r="G555" s="76"/>
      <c r="H555" s="75"/>
    </row>
    <row r="556" spans="2:8">
      <c r="C556" s="76"/>
      <c r="D556" s="76"/>
      <c r="E556" s="76"/>
      <c r="F556" s="76"/>
      <c r="G556" s="76"/>
      <c r="H556" s="75"/>
    </row>
    <row r="557" spans="2:8">
      <c r="C557" s="76"/>
      <c r="D557" s="76"/>
      <c r="E557" s="76"/>
      <c r="F557" s="76"/>
      <c r="G557" s="76"/>
    </row>
    <row r="558" spans="2:8">
      <c r="C558" s="76"/>
      <c r="D558" s="76"/>
      <c r="E558" s="76"/>
      <c r="F558" s="76"/>
      <c r="G558" s="76"/>
      <c r="H558" s="75"/>
    </row>
    <row r="559" spans="2:8">
      <c r="C559" s="76"/>
      <c r="D559" s="76"/>
      <c r="E559" s="76"/>
      <c r="F559" s="76"/>
      <c r="G559" s="76"/>
      <c r="H559" s="75"/>
    </row>
    <row r="560" spans="2:8">
      <c r="C560" s="76"/>
      <c r="D560" s="76"/>
      <c r="E560" s="76"/>
      <c r="F560" s="76"/>
      <c r="G560" s="76"/>
      <c r="H560" s="75"/>
    </row>
    <row r="561" spans="2:8">
      <c r="C561" s="76"/>
      <c r="D561" s="76"/>
      <c r="E561" s="76"/>
      <c r="F561" s="76"/>
      <c r="G561" s="76"/>
      <c r="H561" s="75"/>
    </row>
    <row r="562" spans="2:8">
      <c r="C562" s="76"/>
      <c r="D562" s="76"/>
      <c r="E562" s="76"/>
      <c r="F562" s="76"/>
      <c r="G562" s="76"/>
      <c r="H562" s="75"/>
    </row>
    <row r="563" spans="2:8">
      <c r="C563" s="76"/>
      <c r="D563" s="76"/>
      <c r="E563" s="76"/>
      <c r="F563" s="76"/>
      <c r="G563" s="76"/>
      <c r="H563" s="75"/>
    </row>
    <row r="564" spans="2:8">
      <c r="B564" s="75"/>
      <c r="C564" s="76"/>
      <c r="D564" s="76"/>
      <c r="E564" s="76"/>
      <c r="F564" s="76"/>
      <c r="G564" s="76"/>
      <c r="H564" s="75"/>
    </row>
    <row r="565" spans="2:8">
      <c r="B565" s="75"/>
      <c r="C565" s="76"/>
      <c r="D565" s="76"/>
      <c r="E565" s="76"/>
      <c r="F565" s="76"/>
      <c r="G565" s="76"/>
      <c r="H565" s="75"/>
    </row>
    <row r="566" spans="2:8">
      <c r="B566" s="75"/>
      <c r="C566" s="76"/>
      <c r="D566" s="76"/>
      <c r="E566" s="76"/>
      <c r="F566" s="76"/>
      <c r="G566" s="76"/>
      <c r="H566" s="75"/>
    </row>
    <row r="567" spans="2:8">
      <c r="B567" s="75"/>
      <c r="C567" s="76"/>
      <c r="D567" s="76"/>
      <c r="E567" s="76"/>
      <c r="F567" s="76"/>
      <c r="G567" s="76"/>
      <c r="H567" s="75"/>
    </row>
    <row r="568" spans="2:8">
      <c r="B568" s="75"/>
      <c r="C568" s="76"/>
      <c r="D568" s="76"/>
      <c r="E568" s="76"/>
      <c r="F568" s="76"/>
      <c r="G568" s="76"/>
      <c r="H568" s="75"/>
    </row>
    <row r="569" spans="2:8">
      <c r="B569" s="75"/>
      <c r="C569" s="76"/>
      <c r="D569" s="76"/>
      <c r="E569" s="76"/>
      <c r="F569" s="76"/>
      <c r="G569" s="76"/>
      <c r="H569" s="75"/>
    </row>
    <row r="570" spans="2:8">
      <c r="B570" s="75"/>
      <c r="C570" s="76"/>
      <c r="D570" s="76"/>
      <c r="E570" s="76"/>
      <c r="F570" s="76"/>
      <c r="G570" s="76"/>
      <c r="H570" s="75"/>
    </row>
    <row r="571" spans="2:8">
      <c r="B571" s="75"/>
      <c r="C571" s="76"/>
      <c r="D571" s="76"/>
      <c r="E571" s="76"/>
      <c r="F571" s="76"/>
      <c r="G571" s="76"/>
      <c r="H571" s="75"/>
    </row>
    <row r="572" spans="2:8">
      <c r="B572" s="75"/>
      <c r="C572" s="76"/>
      <c r="D572" s="76"/>
      <c r="E572" s="76"/>
      <c r="F572" s="76"/>
      <c r="G572" s="76"/>
      <c r="H572" s="75"/>
    </row>
    <row r="573" spans="2:8">
      <c r="B573" s="75"/>
      <c r="C573" s="76"/>
      <c r="D573" s="76"/>
      <c r="E573" s="76"/>
      <c r="F573" s="76"/>
      <c r="G573" s="76"/>
      <c r="H573" s="75"/>
    </row>
    <row r="574" spans="2:8">
      <c r="B574" s="75"/>
      <c r="C574" s="76"/>
      <c r="D574" s="76"/>
      <c r="E574" s="76"/>
      <c r="F574" s="76"/>
      <c r="G574" s="76"/>
      <c r="H574" s="75"/>
    </row>
    <row r="575" spans="2:8">
      <c r="B575" s="75"/>
      <c r="C575" s="76"/>
      <c r="D575" s="76"/>
      <c r="E575" s="76"/>
      <c r="F575" s="76"/>
      <c r="G575" s="76"/>
      <c r="H575" s="75"/>
    </row>
    <row r="576" spans="2:8">
      <c r="B576" s="75"/>
      <c r="C576" s="76"/>
      <c r="D576" s="76"/>
      <c r="E576" s="76"/>
      <c r="F576" s="76"/>
      <c r="G576" s="76"/>
      <c r="H576" s="75"/>
    </row>
    <row r="577" spans="2:8">
      <c r="B577" s="75"/>
      <c r="C577" s="76"/>
      <c r="D577" s="76"/>
      <c r="E577" s="76"/>
      <c r="F577" s="76"/>
      <c r="G577" s="76"/>
      <c r="H577" s="75"/>
    </row>
    <row r="578" spans="2:8">
      <c r="B578" s="75"/>
      <c r="C578" s="76"/>
      <c r="D578" s="76"/>
      <c r="E578" s="76"/>
      <c r="F578" s="76"/>
      <c r="G578" s="76"/>
      <c r="H578" s="75"/>
    </row>
    <row r="579" spans="2:8">
      <c r="B579" s="75"/>
      <c r="C579" s="76"/>
      <c r="D579" s="76"/>
      <c r="E579" s="76"/>
      <c r="F579" s="76"/>
      <c r="G579" s="76"/>
      <c r="H579" s="75"/>
    </row>
    <row r="580" spans="2:8">
      <c r="B580" s="75"/>
      <c r="C580" s="76"/>
      <c r="D580" s="76"/>
      <c r="E580" s="76"/>
      <c r="F580" s="76"/>
      <c r="G580" s="76"/>
      <c r="H580" s="75"/>
    </row>
    <row r="581" spans="2:8">
      <c r="B581" s="75"/>
      <c r="C581" s="76"/>
      <c r="D581" s="76"/>
      <c r="E581" s="76"/>
      <c r="F581" s="76"/>
      <c r="G581" s="76"/>
      <c r="H581" s="75"/>
    </row>
    <row r="582" spans="2:8">
      <c r="B582" s="75"/>
      <c r="C582" s="76"/>
      <c r="D582" s="76"/>
      <c r="E582" s="76"/>
      <c r="F582" s="76"/>
      <c r="G582" s="76"/>
      <c r="H582" s="75"/>
    </row>
    <row r="583" spans="2:8">
      <c r="B583" s="75"/>
      <c r="C583" s="76"/>
      <c r="D583" s="76"/>
      <c r="E583" s="76"/>
      <c r="F583" s="76"/>
      <c r="G583" s="76"/>
      <c r="H583" s="75"/>
    </row>
    <row r="584" spans="2:8">
      <c r="B584" s="75"/>
      <c r="C584" s="76"/>
      <c r="D584" s="76"/>
      <c r="E584" s="76"/>
      <c r="F584" s="76"/>
      <c r="G584" s="76"/>
      <c r="H584" s="75"/>
    </row>
    <row r="585" spans="2:8">
      <c r="B585" s="75"/>
      <c r="C585" s="76"/>
      <c r="D585" s="76"/>
      <c r="E585" s="76"/>
      <c r="F585" s="76"/>
      <c r="G585" s="76"/>
      <c r="H585" s="75"/>
    </row>
    <row r="586" spans="2:8">
      <c r="B586" s="75"/>
      <c r="C586" s="76"/>
      <c r="D586" s="76"/>
      <c r="E586" s="76"/>
      <c r="F586" s="76"/>
      <c r="G586" s="76"/>
      <c r="H586" s="75"/>
    </row>
    <row r="587" spans="2:8">
      <c r="B587" s="75"/>
      <c r="C587" s="76"/>
      <c r="D587" s="76"/>
      <c r="E587" s="76"/>
      <c r="F587" s="76"/>
      <c r="G587" s="76"/>
      <c r="H587" s="75"/>
    </row>
    <row r="588" spans="2:8">
      <c r="B588" s="75"/>
      <c r="C588" s="76"/>
      <c r="D588" s="76"/>
      <c r="E588" s="76"/>
      <c r="F588" s="76"/>
      <c r="G588" s="76"/>
      <c r="H588" s="75"/>
    </row>
    <row r="589" spans="2:8">
      <c r="B589" s="75"/>
      <c r="C589" s="76"/>
      <c r="D589" s="76"/>
      <c r="E589" s="76"/>
      <c r="F589" s="76"/>
      <c r="G589" s="76"/>
      <c r="H589" s="75"/>
    </row>
    <row r="590" spans="2:8">
      <c r="B590" s="75"/>
      <c r="C590" s="76"/>
      <c r="D590" s="76"/>
      <c r="E590" s="76"/>
      <c r="F590" s="76"/>
      <c r="G590" s="76"/>
      <c r="H590" s="75"/>
    </row>
    <row r="591" spans="2:8">
      <c r="B591" s="75"/>
      <c r="C591" s="76"/>
      <c r="D591" s="76"/>
      <c r="E591" s="76"/>
      <c r="F591" s="76"/>
      <c r="G591" s="76"/>
      <c r="H591" s="75"/>
    </row>
    <row r="592" spans="2:8">
      <c r="B592" s="75"/>
      <c r="C592" s="76"/>
      <c r="D592" s="76"/>
      <c r="E592" s="76"/>
      <c r="F592" s="76"/>
      <c r="G592" s="76"/>
      <c r="H592" s="75"/>
    </row>
    <row r="593" spans="1:12">
      <c r="B593" s="75"/>
      <c r="C593" s="76"/>
      <c r="D593" s="76"/>
      <c r="E593" s="76"/>
      <c r="F593" s="76"/>
      <c r="G593" s="76"/>
      <c r="H593" s="75"/>
    </row>
    <row r="594" spans="1:12">
      <c r="B594" s="75"/>
      <c r="C594" s="76"/>
      <c r="D594" s="76"/>
      <c r="E594" s="76"/>
      <c r="F594" s="76"/>
      <c r="G594" s="76"/>
      <c r="H594" s="75"/>
    </row>
    <row r="595" spans="1:12">
      <c r="B595" s="75"/>
      <c r="C595" s="76"/>
      <c r="D595" s="76"/>
      <c r="E595" s="76"/>
      <c r="F595" s="76"/>
      <c r="G595" s="76"/>
      <c r="H595" s="75"/>
    </row>
    <row r="596" spans="1:12">
      <c r="C596" s="76"/>
      <c r="D596" s="76"/>
      <c r="E596" s="76"/>
      <c r="F596" s="76"/>
      <c r="G596" s="76"/>
      <c r="H596" s="75"/>
    </row>
    <row r="597" spans="1:12">
      <c r="C597" s="76"/>
      <c r="D597" s="76"/>
      <c r="E597" s="76"/>
      <c r="F597" s="76"/>
      <c r="G597" s="76"/>
      <c r="H597" s="75"/>
    </row>
    <row r="598" spans="1:12">
      <c r="C598" s="76"/>
      <c r="D598" s="76"/>
      <c r="E598" s="76"/>
      <c r="F598" s="76"/>
      <c r="G598" s="76"/>
      <c r="H598" s="75"/>
    </row>
    <row r="599" spans="1:12">
      <c r="A599" s="76"/>
      <c r="C599" s="76"/>
      <c r="D599" s="76"/>
      <c r="E599" s="76"/>
      <c r="F599" s="76"/>
      <c r="G599" s="76"/>
      <c r="I599" s="76"/>
      <c r="J599" s="76"/>
      <c r="K599" s="76"/>
      <c r="L599" s="76"/>
    </row>
    <row r="600" spans="1:12">
      <c r="A600" s="76"/>
      <c r="C600" s="76"/>
      <c r="D600" s="76"/>
      <c r="E600" s="76"/>
      <c r="F600" s="76"/>
      <c r="G600" s="76"/>
      <c r="I600" s="76"/>
      <c r="J600" s="76"/>
      <c r="K600" s="76"/>
      <c r="L600" s="76"/>
    </row>
    <row r="601" spans="1:12">
      <c r="A601" s="76"/>
      <c r="C601" s="76"/>
      <c r="D601" s="76"/>
      <c r="E601" s="76"/>
      <c r="F601" s="76"/>
      <c r="G601" s="76"/>
      <c r="I601" s="76"/>
      <c r="J601" s="76"/>
      <c r="K601" s="76"/>
      <c r="L601" s="76"/>
    </row>
    <row r="602" spans="1:12">
      <c r="A602" s="76"/>
      <c r="C602" s="76"/>
      <c r="D602" s="76"/>
      <c r="E602" s="76"/>
      <c r="F602" s="76"/>
      <c r="G602" s="76"/>
      <c r="I602" s="76"/>
      <c r="J602" s="76"/>
      <c r="K602" s="76"/>
      <c r="L602" s="76"/>
    </row>
    <row r="603" spans="1:12">
      <c r="A603" s="76"/>
      <c r="C603" s="76"/>
      <c r="D603" s="76"/>
      <c r="E603" s="76"/>
      <c r="F603" s="76"/>
      <c r="G603" s="76"/>
      <c r="I603" s="76"/>
      <c r="J603" s="76"/>
      <c r="K603" s="76"/>
      <c r="L603" s="76"/>
    </row>
    <row r="604" spans="1:12">
      <c r="A604" s="76"/>
      <c r="C604" s="76"/>
      <c r="D604" s="76"/>
      <c r="E604" s="76"/>
      <c r="F604" s="76"/>
      <c r="G604" s="76"/>
      <c r="I604" s="76"/>
      <c r="J604" s="76"/>
      <c r="K604" s="76"/>
      <c r="L604" s="76"/>
    </row>
    <row r="605" spans="1:12">
      <c r="A605" s="76"/>
      <c r="C605" s="76"/>
      <c r="D605" s="76"/>
      <c r="E605" s="76"/>
      <c r="F605" s="76"/>
      <c r="G605" s="76"/>
      <c r="I605" s="76"/>
      <c r="J605" s="76"/>
      <c r="K605" s="76"/>
      <c r="L605" s="76"/>
    </row>
    <row r="606" spans="1:12">
      <c r="A606" s="76"/>
      <c r="C606" s="76"/>
      <c r="D606" s="76"/>
      <c r="E606" s="76"/>
      <c r="F606" s="76"/>
      <c r="G606" s="76"/>
      <c r="I606" s="76"/>
      <c r="J606" s="76"/>
      <c r="K606" s="76"/>
      <c r="L606" s="76"/>
    </row>
    <row r="607" spans="1:12">
      <c r="A607" s="76"/>
      <c r="C607" s="76"/>
      <c r="D607" s="76"/>
      <c r="E607" s="76"/>
      <c r="F607" s="76"/>
      <c r="G607" s="76"/>
      <c r="I607" s="76"/>
      <c r="J607" s="76"/>
      <c r="K607" s="76"/>
      <c r="L607" s="76"/>
    </row>
    <row r="608" spans="1:12">
      <c r="A608" s="76"/>
      <c r="C608" s="76"/>
      <c r="D608" s="76"/>
      <c r="E608" s="76"/>
      <c r="F608" s="76"/>
      <c r="G608" s="76"/>
      <c r="I608" s="76"/>
      <c r="J608" s="76"/>
      <c r="K608" s="76"/>
      <c r="L608" s="76"/>
    </row>
    <row r="609" spans="1:12">
      <c r="A609" s="76"/>
      <c r="C609" s="76"/>
      <c r="D609" s="76"/>
      <c r="E609" s="76"/>
      <c r="F609" s="76"/>
      <c r="G609" s="76"/>
      <c r="I609" s="76"/>
      <c r="J609" s="76"/>
      <c r="K609" s="76"/>
      <c r="L609" s="76"/>
    </row>
    <row r="610" spans="1:12">
      <c r="A610" s="76"/>
      <c r="C610" s="76"/>
      <c r="D610" s="76"/>
      <c r="E610" s="76"/>
      <c r="F610" s="76"/>
      <c r="G610" s="76"/>
      <c r="I610" s="76"/>
      <c r="J610" s="76"/>
      <c r="K610" s="76"/>
      <c r="L610" s="76"/>
    </row>
    <row r="611" spans="1:12">
      <c r="A611" s="76"/>
      <c r="C611" s="76"/>
      <c r="D611" s="76"/>
      <c r="E611" s="76"/>
      <c r="F611" s="76"/>
      <c r="G611" s="76"/>
      <c r="I611" s="76"/>
      <c r="J611" s="76"/>
      <c r="K611" s="76"/>
      <c r="L611" s="76"/>
    </row>
    <row r="612" spans="1:12">
      <c r="A612" s="76"/>
      <c r="C612" s="76"/>
      <c r="D612" s="76"/>
      <c r="E612" s="76"/>
      <c r="F612" s="76"/>
      <c r="G612" s="76"/>
      <c r="I612" s="76"/>
      <c r="J612" s="76"/>
      <c r="K612" s="76"/>
      <c r="L612" s="76"/>
    </row>
    <row r="613" spans="1:12">
      <c r="A613" s="76"/>
      <c r="B613" s="142"/>
      <c r="C613" s="76"/>
      <c r="D613" s="76"/>
      <c r="E613" s="76"/>
      <c r="F613" s="76"/>
      <c r="G613" s="76"/>
      <c r="I613" s="76"/>
      <c r="J613" s="76"/>
      <c r="K613" s="76"/>
      <c r="L613" s="76"/>
    </row>
    <row r="614" spans="1:12">
      <c r="A614" s="76"/>
      <c r="C614" s="76"/>
      <c r="D614" s="76"/>
      <c r="E614" s="76"/>
      <c r="F614" s="76"/>
      <c r="G614" s="76"/>
      <c r="I614" s="76"/>
      <c r="J614" s="76"/>
      <c r="K614" s="76"/>
      <c r="L614" s="76"/>
    </row>
    <row r="615" spans="1:12">
      <c r="A615" s="76"/>
      <c r="C615" s="76"/>
      <c r="D615" s="76"/>
      <c r="E615" s="76"/>
      <c r="F615" s="76"/>
      <c r="G615" s="76"/>
      <c r="I615" s="76"/>
      <c r="J615" s="76"/>
      <c r="K615" s="76"/>
      <c r="L615" s="76"/>
    </row>
    <row r="616" spans="1:12">
      <c r="A616" s="76"/>
      <c r="C616" s="76"/>
      <c r="D616" s="76"/>
      <c r="E616" s="76"/>
      <c r="F616" s="76"/>
      <c r="G616" s="76"/>
      <c r="I616" s="76"/>
      <c r="J616" s="76"/>
      <c r="K616" s="76"/>
      <c r="L616" s="76"/>
    </row>
    <row r="617" spans="1:12">
      <c r="A617" s="76"/>
      <c r="C617" s="76"/>
      <c r="D617" s="76"/>
      <c r="E617" s="76"/>
      <c r="F617" s="76"/>
      <c r="G617" s="76"/>
      <c r="I617" s="76"/>
      <c r="J617" s="76"/>
      <c r="K617" s="76"/>
      <c r="L617" s="76"/>
    </row>
    <row r="618" spans="1:12">
      <c r="H618" s="75"/>
    </row>
    <row r="619" spans="1:12">
      <c r="H619" s="75"/>
    </row>
  </sheetData>
  <mergeCells count="16">
    <mergeCell ref="H10:K10"/>
    <mergeCell ref="H11:I11"/>
    <mergeCell ref="D23:E23"/>
    <mergeCell ref="G24:H24"/>
    <mergeCell ref="F5:F6"/>
    <mergeCell ref="A7:F9"/>
    <mergeCell ref="A6:D6"/>
    <mergeCell ref="H6:K6"/>
    <mergeCell ref="H7:K7"/>
    <mergeCell ref="H8:K8"/>
    <mergeCell ref="H9:K9"/>
    <mergeCell ref="B1:L1"/>
    <mergeCell ref="B2:L2"/>
    <mergeCell ref="B3:L3"/>
    <mergeCell ref="B4:F4"/>
    <mergeCell ref="A5:D5"/>
  </mergeCells>
  <pageMargins left="0.511811023622047" right="0.511811023622047" top="0.78740157480314998" bottom="0.78740157480314998" header="0.31496062992126" footer="0.31496062992126"/>
  <pageSetup paperSize="9" scale="8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48"/>
  <sheetViews>
    <sheetView view="pageBreakPreview" zoomScale="115" zoomScaleNormal="100" zoomScaleSheetLayoutView="115" workbookViewId="0">
      <selection sqref="A1:XFD1048576"/>
    </sheetView>
  </sheetViews>
  <sheetFormatPr defaultColWidth="8" defaultRowHeight="12.75"/>
  <cols>
    <col min="1" max="1" width="1.85546875" style="2" customWidth="1"/>
    <col min="2" max="3" width="10" style="2" customWidth="1"/>
    <col min="4" max="4" width="12.85546875" style="2" customWidth="1"/>
    <col min="5" max="5" width="9.5703125" style="1" customWidth="1"/>
    <col min="6" max="6" width="14" style="2" customWidth="1"/>
    <col min="7" max="9" width="11" style="2" customWidth="1"/>
    <col min="10" max="16384" width="8" style="2"/>
  </cols>
  <sheetData>
    <row r="1" spans="2:9" ht="15.75">
      <c r="B1" s="1442" t="s">
        <v>691</v>
      </c>
      <c r="C1" s="1443"/>
      <c r="D1" s="1443"/>
      <c r="E1" s="1443"/>
      <c r="F1" s="1443"/>
      <c r="G1" s="1443"/>
      <c r="H1" s="1443"/>
      <c r="I1" s="1444"/>
    </row>
    <row r="2" spans="2:9">
      <c r="B2" s="3"/>
      <c r="C2" s="3"/>
      <c r="D2" s="3"/>
      <c r="E2" s="4"/>
      <c r="F2" s="3"/>
      <c r="G2" s="3"/>
      <c r="H2" s="3"/>
      <c r="I2" s="3"/>
    </row>
    <row r="3" spans="2:9">
      <c r="B3" s="3"/>
      <c r="C3" s="3"/>
      <c r="D3" s="3"/>
      <c r="E3" s="4"/>
      <c r="F3" s="3"/>
      <c r="G3" s="3"/>
      <c r="H3" s="3"/>
      <c r="I3" s="3"/>
    </row>
    <row r="4" spans="2:9" ht="15.75">
      <c r="B4" s="1442" t="s">
        <v>1390</v>
      </c>
      <c r="C4" s="1443"/>
      <c r="D4" s="1443"/>
      <c r="E4" s="1443"/>
      <c r="F4" s="1443"/>
      <c r="G4" s="1443"/>
      <c r="H4" s="1443"/>
      <c r="I4" s="1444"/>
    </row>
    <row r="5" spans="2:9">
      <c r="B5" s="5"/>
      <c r="C5" s="5"/>
      <c r="D5" s="5"/>
      <c r="E5" s="6"/>
      <c r="F5" s="5"/>
      <c r="G5" s="5"/>
      <c r="H5" s="5"/>
      <c r="I5" s="5"/>
    </row>
    <row r="6" spans="2:9">
      <c r="B6" s="7" t="s">
        <v>7</v>
      </c>
      <c r="C6" s="1445" t="s">
        <v>9</v>
      </c>
      <c r="D6" s="1446"/>
      <c r="E6" s="1446"/>
      <c r="F6" s="8" t="s">
        <v>692</v>
      </c>
      <c r="G6" s="9"/>
      <c r="H6" s="9"/>
      <c r="I6" s="9"/>
    </row>
    <row r="7" spans="2:9">
      <c r="B7" s="10" t="s">
        <v>693</v>
      </c>
      <c r="C7" s="1447" t="s">
        <v>694</v>
      </c>
      <c r="D7" s="1448"/>
      <c r="E7" s="1448"/>
      <c r="F7" s="11">
        <v>6.3</v>
      </c>
      <c r="G7" s="12"/>
      <c r="H7" s="12"/>
      <c r="I7" s="12"/>
    </row>
    <row r="8" spans="2:9">
      <c r="B8" s="13" t="s">
        <v>373</v>
      </c>
      <c r="C8" s="14" t="s">
        <v>695</v>
      </c>
      <c r="D8" s="15"/>
      <c r="E8" s="16" t="s">
        <v>696</v>
      </c>
      <c r="F8" s="17">
        <v>4</v>
      </c>
      <c r="G8" s="18"/>
      <c r="H8" s="18"/>
      <c r="I8" s="18"/>
    </row>
    <row r="9" spans="2:9">
      <c r="B9" s="13" t="s">
        <v>375</v>
      </c>
      <c r="C9" s="19" t="s">
        <v>697</v>
      </c>
      <c r="D9" s="20"/>
      <c r="E9" s="21" t="s">
        <v>698</v>
      </c>
      <c r="F9" s="17">
        <v>0.8</v>
      </c>
      <c r="G9" s="18"/>
      <c r="H9" s="18"/>
      <c r="I9" s="18"/>
    </row>
    <row r="10" spans="2:9">
      <c r="B10" s="13" t="s">
        <v>384</v>
      </c>
      <c r="C10" s="19" t="s">
        <v>699</v>
      </c>
      <c r="D10" s="20"/>
      <c r="E10" s="21" t="s">
        <v>700</v>
      </c>
      <c r="F10" s="22">
        <v>1</v>
      </c>
      <c r="G10" s="18"/>
      <c r="H10" s="18"/>
      <c r="I10" s="18"/>
    </row>
    <row r="11" spans="2:9">
      <c r="B11" s="23" t="s">
        <v>386</v>
      </c>
      <c r="C11" s="24" t="s">
        <v>701</v>
      </c>
      <c r="D11" s="25"/>
      <c r="E11" s="26" t="s">
        <v>700</v>
      </c>
      <c r="F11" s="27">
        <v>0.5</v>
      </c>
      <c r="G11" s="18"/>
      <c r="H11" s="18"/>
      <c r="I11" s="18"/>
    </row>
    <row r="12" spans="2:9">
      <c r="B12" s="28" t="s">
        <v>702</v>
      </c>
      <c r="C12" s="29" t="s">
        <v>703</v>
      </c>
      <c r="D12" s="30"/>
      <c r="E12" s="31" t="s">
        <v>704</v>
      </c>
      <c r="F12" s="32">
        <v>13.15</v>
      </c>
      <c r="G12" s="12"/>
      <c r="H12" s="12"/>
      <c r="I12" s="12"/>
    </row>
    <row r="13" spans="2:9">
      <c r="B13" s="13" t="s">
        <v>426</v>
      </c>
      <c r="C13" s="14" t="s">
        <v>705</v>
      </c>
      <c r="D13" s="15"/>
      <c r="E13" s="16" t="s">
        <v>704</v>
      </c>
      <c r="F13" s="17">
        <v>3</v>
      </c>
      <c r="G13" s="18"/>
      <c r="H13" s="18"/>
      <c r="I13" s="18"/>
    </row>
    <row r="14" spans="2:9">
      <c r="B14" s="33" t="s">
        <v>428</v>
      </c>
      <c r="C14" s="19" t="s">
        <v>706</v>
      </c>
      <c r="D14" s="20"/>
      <c r="E14" s="21" t="s">
        <v>704</v>
      </c>
      <c r="F14" s="22">
        <v>0.65</v>
      </c>
      <c r="G14" s="18"/>
      <c r="H14" s="18"/>
      <c r="I14" s="18"/>
    </row>
    <row r="15" spans="2:9">
      <c r="B15" s="33" t="s">
        <v>431</v>
      </c>
      <c r="C15" s="19" t="s">
        <v>707</v>
      </c>
      <c r="D15" s="20"/>
      <c r="E15" s="21" t="s">
        <v>704</v>
      </c>
      <c r="F15" s="22">
        <v>5</v>
      </c>
      <c r="G15" s="18"/>
      <c r="H15" s="18"/>
      <c r="I15" s="18"/>
    </row>
    <row r="16" spans="2:9">
      <c r="B16" s="34" t="s">
        <v>433</v>
      </c>
      <c r="C16" s="35" t="s">
        <v>708</v>
      </c>
      <c r="D16" s="36"/>
      <c r="E16" s="37" t="s">
        <v>704</v>
      </c>
      <c r="F16" s="38">
        <v>4.5</v>
      </c>
      <c r="G16" s="18"/>
      <c r="H16" s="18"/>
      <c r="I16" s="18"/>
    </row>
    <row r="17" spans="2:16">
      <c r="B17" s="28" t="s">
        <v>709</v>
      </c>
      <c r="C17" s="29" t="s">
        <v>710</v>
      </c>
      <c r="D17" s="30"/>
      <c r="E17" s="31" t="s">
        <v>711</v>
      </c>
      <c r="F17" s="32">
        <v>5</v>
      </c>
      <c r="G17" s="12"/>
      <c r="H17" s="12"/>
      <c r="I17" s="12"/>
    </row>
    <row r="18" spans="2:16">
      <c r="B18" s="39" t="s">
        <v>555</v>
      </c>
      <c r="C18" s="40" t="s">
        <v>712</v>
      </c>
      <c r="D18" s="41"/>
      <c r="E18" s="42"/>
      <c r="F18" s="43">
        <v>5</v>
      </c>
      <c r="G18" s="18"/>
      <c r="H18" s="18"/>
      <c r="I18" s="18"/>
    </row>
    <row r="19" spans="2:16">
      <c r="B19" s="44"/>
      <c r="C19" s="1449"/>
      <c r="D19" s="1449"/>
      <c r="E19" s="1449"/>
      <c r="F19" s="45"/>
      <c r="G19" s="5"/>
      <c r="H19" s="5"/>
      <c r="I19" s="5"/>
    </row>
    <row r="20" spans="2:16">
      <c r="B20" s="44"/>
      <c r="C20" s="46" t="s">
        <v>713</v>
      </c>
      <c r="D20" s="47" t="s">
        <v>714</v>
      </c>
      <c r="E20" s="47" t="s">
        <v>715</v>
      </c>
      <c r="F20" s="47" t="s">
        <v>716</v>
      </c>
      <c r="G20" s="48" t="s">
        <v>717</v>
      </c>
      <c r="H20" s="49"/>
      <c r="I20" s="5"/>
    </row>
    <row r="21" spans="2:16" s="1" customFormat="1">
      <c r="B21" s="6"/>
      <c r="C21" s="50"/>
      <c r="D21" s="4"/>
      <c r="E21" s="51" t="s">
        <v>718</v>
      </c>
      <c r="F21" s="51"/>
      <c r="G21" s="4"/>
      <c r="H21" s="52"/>
      <c r="I21" s="6"/>
      <c r="P21" s="73"/>
    </row>
    <row r="22" spans="2:16" s="1" customFormat="1">
      <c r="B22" s="6"/>
      <c r="C22" s="50"/>
      <c r="D22" s="4"/>
      <c r="E22" s="4"/>
      <c r="F22" s="4"/>
      <c r="G22" s="4"/>
      <c r="H22" s="52"/>
      <c r="I22" s="6"/>
    </row>
    <row r="23" spans="2:16" s="1" customFormat="1">
      <c r="B23" s="6"/>
      <c r="C23" s="53"/>
      <c r="D23" s="3"/>
      <c r="E23" s="4"/>
      <c r="F23" s="3"/>
      <c r="G23" s="3"/>
      <c r="H23" s="54"/>
      <c r="I23" s="6"/>
      <c r="K23" s="2"/>
      <c r="L23" s="2"/>
      <c r="M23" s="2"/>
      <c r="N23" s="2"/>
      <c r="O23" s="2"/>
      <c r="P23" s="2"/>
    </row>
    <row r="24" spans="2:16">
      <c r="B24" s="5"/>
      <c r="C24" s="55" t="s">
        <v>719</v>
      </c>
      <c r="D24" s="56">
        <v>1.0549999999999999</v>
      </c>
      <c r="E24" s="56">
        <v>1.008</v>
      </c>
      <c r="F24" s="57">
        <v>1.05</v>
      </c>
      <c r="G24" s="58" t="s">
        <v>717</v>
      </c>
      <c r="H24" s="59"/>
      <c r="I24" s="5"/>
    </row>
    <row r="25" spans="2:16" s="1" customFormat="1">
      <c r="B25" s="6"/>
      <c r="C25" s="60"/>
      <c r="D25" s="4"/>
      <c r="E25" s="61">
        <v>0.86850000000000005</v>
      </c>
      <c r="F25" s="61"/>
      <c r="G25" s="3"/>
      <c r="H25" s="54"/>
      <c r="I25" s="6"/>
      <c r="K25" s="2"/>
      <c r="L25" s="2"/>
      <c r="M25" s="2"/>
      <c r="N25" s="2"/>
      <c r="O25" s="2"/>
      <c r="P25" s="2"/>
    </row>
    <row r="26" spans="2:16">
      <c r="B26" s="5"/>
      <c r="C26" s="60"/>
      <c r="D26" s="3"/>
      <c r="E26" s="4"/>
      <c r="F26" s="3"/>
      <c r="G26" s="3"/>
      <c r="H26" s="54"/>
      <c r="I26" s="5"/>
    </row>
    <row r="27" spans="2:16">
      <c r="B27" s="5"/>
      <c r="C27" s="55" t="s">
        <v>719</v>
      </c>
      <c r="D27" s="62">
        <v>1.1166</v>
      </c>
      <c r="E27" s="58" t="s">
        <v>720</v>
      </c>
      <c r="F27" s="4"/>
      <c r="G27" s="58"/>
      <c r="H27" s="54"/>
      <c r="I27" s="5"/>
    </row>
    <row r="28" spans="2:16">
      <c r="B28" s="5"/>
      <c r="C28" s="60"/>
      <c r="D28" s="4">
        <v>0.86850000000000005</v>
      </c>
      <c r="E28" s="4"/>
      <c r="F28" s="3"/>
      <c r="G28" s="3"/>
      <c r="H28" s="54"/>
      <c r="I28" s="5"/>
    </row>
    <row r="29" spans="2:16">
      <c r="B29" s="5"/>
      <c r="C29" s="60"/>
      <c r="D29" s="3"/>
      <c r="E29" s="4"/>
      <c r="F29" s="3"/>
      <c r="G29" s="3"/>
      <c r="H29" s="54"/>
      <c r="I29" s="5"/>
    </row>
    <row r="30" spans="2:16">
      <c r="B30" s="5"/>
      <c r="C30" s="55" t="s">
        <v>719</v>
      </c>
      <c r="D30" s="3">
        <v>1.2856649395509498</v>
      </c>
      <c r="E30" s="58" t="s">
        <v>720</v>
      </c>
      <c r="F30" s="3"/>
      <c r="G30" s="3"/>
      <c r="H30" s="54"/>
      <c r="I30" s="5"/>
    </row>
    <row r="31" spans="2:16">
      <c r="B31" s="5"/>
      <c r="C31" s="60"/>
      <c r="D31" s="3"/>
      <c r="E31" s="4"/>
      <c r="F31" s="3"/>
      <c r="G31" s="3"/>
      <c r="H31" s="54"/>
      <c r="I31" s="5"/>
    </row>
    <row r="32" spans="2:16">
      <c r="B32" s="5"/>
      <c r="C32" s="55" t="s">
        <v>719</v>
      </c>
      <c r="D32" s="3">
        <v>0.28566493955094985</v>
      </c>
      <c r="E32" s="58" t="s">
        <v>721</v>
      </c>
      <c r="F32" s="3"/>
      <c r="G32" s="3"/>
      <c r="H32" s="54"/>
      <c r="I32" s="5"/>
    </row>
    <row r="33" spans="2:16">
      <c r="B33" s="5"/>
      <c r="C33" s="53"/>
      <c r="D33" s="3"/>
      <c r="E33" s="4"/>
      <c r="F33" s="3"/>
      <c r="G33" s="3"/>
      <c r="H33" s="54"/>
      <c r="I33" s="5"/>
    </row>
    <row r="34" spans="2:16">
      <c r="B34" s="5"/>
      <c r="C34" s="63" t="s">
        <v>722</v>
      </c>
      <c r="D34" s="64">
        <v>0.28570000000000001</v>
      </c>
      <c r="E34" s="65"/>
      <c r="F34" s="66"/>
      <c r="G34" s="66"/>
      <c r="H34" s="67"/>
      <c r="I34" s="5"/>
    </row>
    <row r="35" spans="2:16">
      <c r="C35" s="68"/>
      <c r="D35" s="68"/>
      <c r="E35" s="69"/>
      <c r="F35" s="68"/>
    </row>
    <row r="36" spans="2:16">
      <c r="C36" s="1"/>
      <c r="D36" s="1"/>
      <c r="F36" s="1"/>
      <c r="G36" s="70"/>
      <c r="H36" s="1"/>
      <c r="K36" s="1"/>
      <c r="L36" s="1"/>
      <c r="M36" s="1"/>
      <c r="N36" s="1"/>
      <c r="O36" s="1"/>
      <c r="P36" s="1"/>
    </row>
    <row r="37" spans="2:16">
      <c r="G37" s="71"/>
    </row>
    <row r="38" spans="2:16">
      <c r="C38" s="1"/>
      <c r="D38" s="1"/>
      <c r="F38" s="1"/>
      <c r="G38" s="72"/>
      <c r="H38" s="1"/>
      <c r="K38" s="1"/>
      <c r="L38" s="1"/>
      <c r="M38" s="1"/>
      <c r="N38" s="1"/>
      <c r="O38" s="1"/>
      <c r="P38" s="1"/>
    </row>
    <row r="39" spans="2:16">
      <c r="G39" s="71"/>
    </row>
    <row r="40" spans="2:16">
      <c r="G40" s="71"/>
    </row>
    <row r="41" spans="2:16">
      <c r="G41" s="70"/>
    </row>
    <row r="42" spans="2:16">
      <c r="G42" s="71"/>
    </row>
    <row r="43" spans="2:16">
      <c r="G43" s="71"/>
    </row>
    <row r="44" spans="2:16">
      <c r="G44" s="71"/>
    </row>
    <row r="45" spans="2:16">
      <c r="G45" s="71"/>
    </row>
    <row r="46" spans="2:16">
      <c r="G46" s="71"/>
    </row>
    <row r="47" spans="2:16">
      <c r="G47" s="71"/>
    </row>
    <row r="48" spans="2:16">
      <c r="G48" s="71"/>
    </row>
  </sheetData>
  <mergeCells count="5">
    <mergeCell ref="B1:I1"/>
    <mergeCell ref="B4:I4"/>
    <mergeCell ref="C6:E6"/>
    <mergeCell ref="C7:E7"/>
    <mergeCell ref="C19:E19"/>
  </mergeCells>
  <printOptions horizontalCentered="1"/>
  <pageMargins left="0.98425196850393704" right="0.78740157480314998" top="0.78740157480314998" bottom="0.78740157480314998" header="0.31496062992126" footer="0.31496062992126"/>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10</vt:i4>
      </vt:variant>
    </vt:vector>
  </HeadingPairs>
  <TitlesOfParts>
    <vt:vector size="18" baseType="lpstr">
      <vt:lpstr>VII - Orçamento</vt:lpstr>
      <vt:lpstr>III - Memória</vt:lpstr>
      <vt:lpstr>DREN.ESCAV</vt:lpstr>
      <vt:lpstr>MEMORIA GOV RJ</vt:lpstr>
      <vt:lpstr>V - Físico-Financeiro</vt:lpstr>
      <vt:lpstr>XIII - DEsembolso</vt:lpstr>
      <vt:lpstr>IV - Adm</vt:lpstr>
      <vt:lpstr>XIV - BDI</vt:lpstr>
      <vt:lpstr>DREN.ESCAV!Area_de_impressao</vt:lpstr>
      <vt:lpstr>'III - Memória'!Area_de_impressao</vt:lpstr>
      <vt:lpstr>'IV - Adm'!Area_de_impressao</vt:lpstr>
      <vt:lpstr>'MEMORIA GOV RJ'!Area_de_impressao</vt:lpstr>
      <vt:lpstr>'V - Físico-Financeiro'!Area_de_impressao</vt:lpstr>
      <vt:lpstr>'VII - Orçamento'!Area_de_impressao</vt:lpstr>
      <vt:lpstr>'XIII - DEsembolso'!Area_de_impressao</vt:lpstr>
      <vt:lpstr>DREN.ESCAV!Titulos_de_impressao</vt:lpstr>
      <vt:lpstr>'III - Memória'!Titulos_de_impressao</vt:lpstr>
      <vt:lpstr>'VII - Orçamento'!Titulos_de_impressao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Fabio Anchieta de Carvalho</cp:lastModifiedBy>
  <cp:lastPrinted>2022-02-22T17:38:54Z</cp:lastPrinted>
  <dcterms:created xsi:type="dcterms:W3CDTF">2001-06-29T18:56:00Z</dcterms:created>
  <dcterms:modified xsi:type="dcterms:W3CDTF">2022-03-24T19:38:12Z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A2D53DD0C3FE49ABABC6688850996609</vt:lpwstr>
  </property>
  <property fmtid="{D5CDD505-2E9C-101B-9397-08002B2CF9AE}" pid="3" name="KSOProductBuildVer">
    <vt:lpwstr>1046-11.2.0.10385</vt:lpwstr>
  </property>
</Properties>
</file>